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cificislandrecyclers-my.sharepoint.com/personal/som_pacificislandrecyclers_onmicrosoft_com/Documents/A-Pacific Island Recyclers/1-International Sales/FIJI - EXPORTED/Invoices/FIJI LAUTOKA YEAR 2025-2026/"/>
    </mc:Choice>
  </mc:AlternateContent>
  <xr:revisionPtr revIDLastSave="270" documentId="8_{CE860299-8C52-4448-A377-9CCD8DCAAF61}" xr6:coauthVersionLast="47" xr6:coauthVersionMax="47" xr10:uidLastSave="{D3801162-9F22-4C2E-B8C1-19603F4AD2A4}"/>
  <bookViews>
    <workbookView xWindow="-120" yWindow="-120" windowWidth="29040" windowHeight="15720" tabRatio="350" xr2:uid="{00000000-000D-0000-FFFF-FFFF00000000}"/>
  </bookViews>
  <sheets>
    <sheet name="Invoice" sheetId="1" r:id="rId1"/>
    <sheet name="Packing List" sheetId="2" r:id="rId2"/>
    <sheet name="Sheet1" sheetId="3" r:id="rId3"/>
  </sheets>
  <definedNames>
    <definedName name="_xlnm.Print_Area" localSheetId="0">Invoice!$A$1:$K$62</definedName>
    <definedName name="_xlnm.Print_Area" localSheetId="1">'Packing List'!$A$1:$F$192</definedName>
    <definedName name="_xlnm.Print_Titles" localSheetId="1">'Packing List'!$1:$4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9" i="2" l="1"/>
  <c r="A179" i="2"/>
  <c r="D165" i="2"/>
  <c r="A165" i="2"/>
  <c r="D159" i="2"/>
  <c r="A159" i="2"/>
  <c r="A174" i="2"/>
  <c r="D174" i="2"/>
  <c r="F28" i="3"/>
  <c r="F27" i="3"/>
  <c r="F26" i="3"/>
  <c r="F180" i="2" l="1"/>
  <c r="F181" i="2"/>
  <c r="F182" i="2"/>
  <c r="F183" i="2"/>
  <c r="F184" i="2"/>
  <c r="F185" i="2"/>
  <c r="F186" i="2"/>
  <c r="F187" i="2"/>
  <c r="D115" i="2"/>
  <c r="D126" i="2" l="1"/>
  <c r="B30" i="3"/>
  <c r="D30" i="3"/>
  <c r="E30" i="3"/>
  <c r="C30" i="3"/>
  <c r="H30" i="3" l="1"/>
  <c r="A40" i="1"/>
  <c r="C40" i="1"/>
  <c r="F179" i="2" l="1"/>
  <c r="H39" i="1"/>
  <c r="G39" i="1"/>
  <c r="E39" i="1"/>
  <c r="C39" i="1"/>
  <c r="A39" i="1"/>
  <c r="B39" i="1" s="1"/>
  <c r="E37" i="1"/>
  <c r="E17" i="1"/>
  <c r="K39" i="1" l="1"/>
  <c r="C26" i="1"/>
  <c r="F160" i="2"/>
  <c r="A26" i="1" s="1"/>
  <c r="A28" i="1"/>
  <c r="C24" i="1"/>
  <c r="A24" i="1"/>
  <c r="B24" i="1" s="1"/>
  <c r="F161" i="2"/>
  <c r="C27" i="1"/>
  <c r="D72" i="2"/>
  <c r="C191" i="2" l="1"/>
  <c r="K24" i="1"/>
  <c r="H38" i="1"/>
  <c r="H37" i="1"/>
  <c r="H35" i="1"/>
  <c r="H34" i="1"/>
  <c r="H33" i="1"/>
  <c r="H32" i="1"/>
  <c r="H31" i="1"/>
  <c r="H30" i="1"/>
  <c r="H27" i="1"/>
  <c r="H26" i="1"/>
  <c r="H25" i="1"/>
  <c r="H23" i="1"/>
  <c r="H22" i="1"/>
  <c r="H21" i="1"/>
  <c r="H20" i="1"/>
  <c r="H16" i="1"/>
  <c r="D19" i="1"/>
  <c r="D18" i="1"/>
  <c r="E18" i="1"/>
  <c r="E126" i="2"/>
  <c r="A19" i="1"/>
  <c r="C25" i="1" l="1"/>
  <c r="F126" i="2"/>
  <c r="D156" i="2"/>
  <c r="F156" i="2" s="1"/>
  <c r="A18" i="1" l="1"/>
  <c r="B18" i="1" s="1"/>
  <c r="B40" i="1"/>
  <c r="B19" i="1" l="1"/>
  <c r="K19" i="1"/>
  <c r="C35" i="1" l="1"/>
  <c r="A35" i="1"/>
  <c r="B35" i="1" s="1"/>
  <c r="E35" i="1"/>
  <c r="G35" i="1"/>
  <c r="K35" i="1" l="1"/>
  <c r="E115" i="2" l="1"/>
  <c r="F115" i="2" l="1"/>
  <c r="A29" i="1" l="1"/>
  <c r="B29" i="1" s="1"/>
  <c r="G29" i="1"/>
  <c r="E29" i="1"/>
  <c r="C29" i="1"/>
  <c r="F173" i="2"/>
  <c r="F167" i="2"/>
  <c r="F163" i="2"/>
  <c r="F164" i="2"/>
  <c r="F162" i="2"/>
  <c r="A27" i="1"/>
  <c r="B27" i="1" s="1"/>
  <c r="G31" i="1"/>
  <c r="G32" i="1"/>
  <c r="E32" i="1"/>
  <c r="C32" i="1"/>
  <c r="A32" i="1"/>
  <c r="B32" i="1" s="1"/>
  <c r="E31" i="1"/>
  <c r="C31" i="1"/>
  <c r="A31" i="1"/>
  <c r="B31" i="1" s="1"/>
  <c r="F170" i="2"/>
  <c r="F169" i="2"/>
  <c r="G45" i="1"/>
  <c r="G34" i="1"/>
  <c r="E34" i="1"/>
  <c r="C34" i="1"/>
  <c r="A34" i="1"/>
  <c r="K34" i="1" s="1"/>
  <c r="F172" i="2"/>
  <c r="K29" i="1" l="1"/>
  <c r="K27" i="1"/>
  <c r="K31" i="1"/>
  <c r="K32" i="1"/>
  <c r="B34" i="1"/>
  <c r="A36" i="1"/>
  <c r="A33" i="1"/>
  <c r="C33" i="1"/>
  <c r="C28" i="1"/>
  <c r="G38" i="1"/>
  <c r="E38" i="1"/>
  <c r="G37" i="1"/>
  <c r="G36" i="1"/>
  <c r="E36" i="1"/>
  <c r="G33" i="1"/>
  <c r="E33" i="1"/>
  <c r="G30" i="1"/>
  <c r="E30" i="1"/>
  <c r="G28" i="1"/>
  <c r="E28" i="1"/>
  <c r="C38" i="1"/>
  <c r="C37" i="1"/>
  <c r="C36" i="1"/>
  <c r="C30" i="1"/>
  <c r="A38" i="1"/>
  <c r="B38" i="1" s="1"/>
  <c r="A37" i="1"/>
  <c r="K37" i="1" s="1"/>
  <c r="A30" i="1"/>
  <c r="B30" i="1" s="1"/>
  <c r="D147" i="2"/>
  <c r="A22" i="1" s="1"/>
  <c r="K30" i="1" l="1"/>
  <c r="K36" i="1"/>
  <c r="B36" i="1"/>
  <c r="B33" i="1"/>
  <c r="K33" i="1"/>
  <c r="K38" i="1"/>
  <c r="B37" i="1"/>
  <c r="G47" i="1"/>
  <c r="K40" i="1" l="1"/>
  <c r="E72" i="2" l="1"/>
  <c r="F72" i="2" l="1"/>
  <c r="E16" i="1"/>
  <c r="G46" i="1" l="1"/>
  <c r="D107" i="2"/>
  <c r="E45" i="1" l="1"/>
  <c r="E44" i="1" l="1"/>
  <c r="E47" i="1"/>
  <c r="C47" i="1" l="1"/>
  <c r="A47" i="1"/>
  <c r="B47" i="1" s="1"/>
  <c r="E46" i="1"/>
  <c r="C46" i="1"/>
  <c r="A46" i="1"/>
  <c r="B46" i="1" s="1"/>
  <c r="C45" i="1"/>
  <c r="A45" i="1"/>
  <c r="B45" i="1" s="1"/>
  <c r="G44" i="1" l="1"/>
  <c r="C44" i="1"/>
  <c r="A44" i="1"/>
  <c r="B44" i="1" s="1"/>
  <c r="F174" i="2" l="1"/>
  <c r="G43" i="1" l="1"/>
  <c r="E43" i="1"/>
  <c r="C43" i="1"/>
  <c r="A43" i="1"/>
  <c r="B43" i="1" s="1"/>
  <c r="B28" i="1" l="1"/>
  <c r="D140" i="2"/>
  <c r="E152" i="2"/>
  <c r="D152" i="2"/>
  <c r="F152" i="2" l="1"/>
  <c r="G41" i="1" l="1"/>
  <c r="E41" i="1"/>
  <c r="C41" i="1"/>
  <c r="A41" i="1"/>
  <c r="B41" i="1" l="1"/>
  <c r="K41" i="1"/>
  <c r="D133" i="2"/>
  <c r="F178" i="2" l="1"/>
  <c r="G42" i="1" l="1"/>
  <c r="A25" i="1" l="1"/>
  <c r="A21" i="1"/>
  <c r="K25" i="1" l="1"/>
  <c r="B25" i="1"/>
  <c r="F176" i="2" l="1"/>
  <c r="E1" i="2" l="1"/>
  <c r="E42" i="1" l="1"/>
  <c r="C42" i="1"/>
  <c r="C48" i="1" s="1"/>
  <c r="A42" i="1"/>
  <c r="B42" i="1" l="1"/>
  <c r="K42" i="1"/>
  <c r="E133" i="2" l="1"/>
  <c r="F133" i="2" l="1"/>
  <c r="E107" i="2" l="1"/>
  <c r="D17" i="1" s="1"/>
  <c r="A17" i="1"/>
  <c r="K17" i="1" s="1"/>
  <c r="B17" i="1" l="1"/>
  <c r="F107" i="2"/>
  <c r="K23" i="1" l="1"/>
  <c r="A16" i="1" l="1"/>
  <c r="B26" i="1" l="1"/>
  <c r="F168" i="2" l="1"/>
  <c r="A20" i="1"/>
  <c r="A48" i="1" s="1"/>
  <c r="F171" i="2" l="1"/>
  <c r="E147" i="2" l="1"/>
  <c r="D22" i="1" s="1"/>
  <c r="K22" i="1" l="1"/>
  <c r="B22" i="1"/>
  <c r="F147" i="2"/>
  <c r="K26" i="1"/>
  <c r="F175" i="2" l="1"/>
  <c r="F166" i="2"/>
  <c r="F165" i="2"/>
  <c r="F159" i="2"/>
  <c r="K18" i="1" l="1"/>
  <c r="K20" i="1" l="1"/>
  <c r="D20" i="1" l="1"/>
  <c r="B20" i="1" l="1"/>
  <c r="E140" i="2"/>
  <c r="D21" i="1" l="1"/>
  <c r="F140" i="2"/>
  <c r="B21" i="1" l="1"/>
  <c r="K28" i="1"/>
  <c r="D16" i="1" l="1"/>
  <c r="E192" i="2"/>
  <c r="C190" i="2" s="1"/>
  <c r="D48" i="1" l="1"/>
  <c r="F48" i="1" s="1"/>
  <c r="K48" i="1" s="1"/>
  <c r="B16" i="1"/>
  <c r="B48" i="1" s="1"/>
  <c r="E2" i="2"/>
  <c r="K16" i="1" l="1"/>
  <c r="K21" i="1"/>
  <c r="K50" i="1" l="1"/>
  <c r="F192" i="2"/>
  <c r="D192" i="2" s="1"/>
</calcChain>
</file>

<file path=xl/sharedStrings.xml><?xml version="1.0" encoding="utf-8"?>
<sst xmlns="http://schemas.openxmlformats.org/spreadsheetml/2006/main" count="337" uniqueCount="160">
  <si>
    <t>PACIFIC ISLAND RECYCLERS PTY LTD</t>
  </si>
  <si>
    <t>A.C.N:</t>
  </si>
  <si>
    <t>137 507 978</t>
  </si>
  <si>
    <t>A.B.N:</t>
  </si>
  <si>
    <t>24 137 507 978</t>
  </si>
  <si>
    <t>Phone: 61 3 9464 1414</t>
  </si>
  <si>
    <t>Email:</t>
  </si>
  <si>
    <t>pacificislandrecyclers@gmail.com</t>
  </si>
  <si>
    <t>INVOICE</t>
  </si>
  <si>
    <t>Invoice No:</t>
  </si>
  <si>
    <t xml:space="preserve">  Bill To:</t>
  </si>
  <si>
    <t>VALUE CITY</t>
  </si>
  <si>
    <t xml:space="preserve">Date:        </t>
  </si>
  <si>
    <t>PO BOX 15199</t>
  </si>
  <si>
    <t>SUVA</t>
  </si>
  <si>
    <t>Ship To:</t>
  </si>
  <si>
    <t>FIJI   ISLANDS</t>
  </si>
  <si>
    <t>Phone:  679 331 5998</t>
  </si>
  <si>
    <t>Fiji   Islands</t>
  </si>
  <si>
    <t>Fax:      679 331 4401</t>
  </si>
  <si>
    <t>accpay@valuecityfiji.com</t>
  </si>
  <si>
    <t>N./KGS</t>
  </si>
  <si>
    <t>G/KGS</t>
  </si>
  <si>
    <t>Bale</t>
  </si>
  <si>
    <t>DESCRIPTION</t>
  </si>
  <si>
    <t>GRADE</t>
  </si>
  <si>
    <t>PRICE</t>
  </si>
  <si>
    <t>GST</t>
  </si>
  <si>
    <t>UNIT</t>
  </si>
  <si>
    <t>EXTENDED</t>
  </si>
  <si>
    <t>kg</t>
  </si>
  <si>
    <t>Bales Used Handbag</t>
  </si>
  <si>
    <t>Handbag</t>
  </si>
  <si>
    <t>Bales Used Toys</t>
  </si>
  <si>
    <t>Soft Toy</t>
  </si>
  <si>
    <t>Bale Used Pillow</t>
  </si>
  <si>
    <t>Pillow</t>
  </si>
  <si>
    <t>Bale of Used Shoes</t>
  </si>
  <si>
    <t>2nd Shoe</t>
  </si>
  <si>
    <t>Winter Shoes</t>
  </si>
  <si>
    <t>Carton Used Toys</t>
  </si>
  <si>
    <t>Hard Toy</t>
  </si>
  <si>
    <t>Carton Used Shoes</t>
  </si>
  <si>
    <t>Shoes</t>
  </si>
  <si>
    <t>High Heel</t>
  </si>
  <si>
    <t>Per</t>
  </si>
  <si>
    <t>N/W</t>
  </si>
  <si>
    <t>G/W</t>
  </si>
  <si>
    <t>Local Freight Costs</t>
  </si>
  <si>
    <t>TOTAL AUD :</t>
  </si>
  <si>
    <t>Container  NO:</t>
  </si>
  <si>
    <t>SHIPPING AND HANDLING</t>
  </si>
  <si>
    <t>COLLECT</t>
  </si>
  <si>
    <t>Seal NO:</t>
  </si>
  <si>
    <t>TERMS</t>
  </si>
  <si>
    <t>PREPAID</t>
  </si>
  <si>
    <t>ETD Melbourne:</t>
  </si>
  <si>
    <t>SHIP PER:</t>
  </si>
  <si>
    <t>ALL GOODS AUSTRALIAN ORIGIN</t>
  </si>
  <si>
    <t>ALL DOLLARS AUSTRALIAN CURRENCY</t>
  </si>
  <si>
    <t>Please Advise payment Email: pacificislandrecyclers@gmail.com</t>
  </si>
  <si>
    <t xml:space="preserve">Telegraphic Transfer Payment in Advance to: </t>
  </si>
  <si>
    <t xml:space="preserve">Pacific Island Recyclers Pty Ltd </t>
  </si>
  <si>
    <t>A/C No:</t>
  </si>
  <si>
    <t xml:space="preserve"> 083 363   945 903 356</t>
  </si>
  <si>
    <t>National Australia Bank</t>
  </si>
  <si>
    <t>Packing Slip</t>
  </si>
  <si>
    <t>CONTAINER NO:</t>
  </si>
  <si>
    <t>INVOICE NO:</t>
  </si>
  <si>
    <t>Category</t>
  </si>
  <si>
    <t>Bale No/</t>
  </si>
  <si>
    <t>Nett</t>
  </si>
  <si>
    <t>Bale Wt</t>
  </si>
  <si>
    <t>Gross</t>
  </si>
  <si>
    <t>Amt packs</t>
  </si>
  <si>
    <t>Weight</t>
  </si>
  <si>
    <t>&amp; Linings</t>
  </si>
  <si>
    <t>Bales:</t>
  </si>
  <si>
    <t>Bale of Used Handbags</t>
  </si>
  <si>
    <t>Bale of Used Toy</t>
  </si>
  <si>
    <t>Bale of Used Pillow</t>
  </si>
  <si>
    <t>Bale Used Winter Shoes</t>
  </si>
  <si>
    <t>Cartons, etc..</t>
  </si>
  <si>
    <t>Hard Toys</t>
  </si>
  <si>
    <t>Electricity</t>
  </si>
  <si>
    <t>Glasware</t>
  </si>
  <si>
    <t>Loose</t>
  </si>
  <si>
    <t>Bathroom</t>
  </si>
  <si>
    <t xml:space="preserve">Jewelry </t>
  </si>
  <si>
    <t>Kids Book</t>
  </si>
  <si>
    <t>Mixed Book</t>
  </si>
  <si>
    <t>Used Baby Trolley</t>
  </si>
  <si>
    <t>.</t>
  </si>
  <si>
    <t>Fiji-ST</t>
  </si>
  <si>
    <t>Big Baby Trolley</t>
  </si>
  <si>
    <t>Bale Used Fiji Clothing - ST</t>
  </si>
  <si>
    <t>Bales and Linings</t>
  </si>
  <si>
    <t>per</t>
  </si>
  <si>
    <t>Bale Used Clothing Winter</t>
  </si>
  <si>
    <t>Carton Used Electrical Household Appliances</t>
  </si>
  <si>
    <t>Carton Used Loose Bric A Brac</t>
  </si>
  <si>
    <t>Carton Used Fasion Jewelry&amp;Accessories</t>
  </si>
  <si>
    <t>Carton Used Plastic Ware</t>
  </si>
  <si>
    <t>Carton Used Glassware</t>
  </si>
  <si>
    <t>Plastic wear</t>
  </si>
  <si>
    <t>Carton Used Mixed Household Ware</t>
  </si>
  <si>
    <t>Carton Used Wooden Bowl/Cane/Straw</t>
  </si>
  <si>
    <t>Wooden</t>
  </si>
  <si>
    <t>Carton Used Pots and Pans</t>
  </si>
  <si>
    <t>Pots&amp;Pans</t>
  </si>
  <si>
    <t>Carton Used Kitchenware</t>
  </si>
  <si>
    <t>Kitchenware</t>
  </si>
  <si>
    <t>Carton Used School Stationary</t>
  </si>
  <si>
    <t>Stationary</t>
  </si>
  <si>
    <t>Household Items</t>
  </si>
  <si>
    <t>Used Small Baby Trolley</t>
  </si>
  <si>
    <t>Small Baby Trolley</t>
  </si>
  <si>
    <t>Winter</t>
  </si>
  <si>
    <t>Carton Used Kids Book</t>
  </si>
  <si>
    <t>Carton Used Mixed Book</t>
  </si>
  <si>
    <t>Items</t>
  </si>
  <si>
    <t>Carton Used Kids Book&amp;Mixed Book</t>
  </si>
  <si>
    <t>Kid Book&amp; Mixed Book</t>
  </si>
  <si>
    <t>Bale Used Fiji Clothing - BIN</t>
  </si>
  <si>
    <t>Bag:</t>
  </si>
  <si>
    <t>Bag of Used Shoes</t>
  </si>
  <si>
    <t>Fiji Shoes</t>
  </si>
  <si>
    <t>Bag of Used shoes</t>
  </si>
  <si>
    <t>Ctns, Bag.ect</t>
  </si>
  <si>
    <t>Bale Used Rag</t>
  </si>
  <si>
    <t>Rag</t>
  </si>
  <si>
    <t>Carton Used Leather Jacket</t>
  </si>
  <si>
    <t>Leather Jacket</t>
  </si>
  <si>
    <t>Carton Used Shoes- Fasion Handbag</t>
  </si>
  <si>
    <t>Carton Used Shoes-High Heel</t>
  </si>
  <si>
    <t>High heel</t>
  </si>
  <si>
    <t>Carton Used Shoes-Winter boot</t>
  </si>
  <si>
    <t>Boot</t>
  </si>
  <si>
    <t>Carton Used shoes-Boot</t>
  </si>
  <si>
    <t>Carton Used Shoes-Safety shoes</t>
  </si>
  <si>
    <t>Safety shoes</t>
  </si>
  <si>
    <t>Fiji-BIN</t>
  </si>
  <si>
    <t>Carton Used Bathroom Shampoo, Lotions</t>
  </si>
  <si>
    <t>Carton Used Soap</t>
  </si>
  <si>
    <t>Soap</t>
  </si>
  <si>
    <t>Plastic Hangers</t>
  </si>
  <si>
    <t>R13</t>
  </si>
  <si>
    <t>R250</t>
  </si>
  <si>
    <t>R310</t>
  </si>
  <si>
    <t>R36</t>
  </si>
  <si>
    <t>R220</t>
  </si>
  <si>
    <t>Carton Used Magazine</t>
  </si>
  <si>
    <t>Magazine</t>
  </si>
  <si>
    <t>62 Rushwood Drive, Craigieburn, Vic 3064</t>
  </si>
  <si>
    <t>LAUTOKA</t>
  </si>
  <si>
    <t>PIR040925-L</t>
  </si>
  <si>
    <t>DRYU9109720</t>
  </si>
  <si>
    <t>L9467444</t>
  </si>
  <si>
    <t>NPDL TAHITI  V.2520 N</t>
  </si>
  <si>
    <t>ETA Lautoka: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</si>
</sst>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[$-C09]dd\-mmm\-yy;@"/>
    <numFmt numFmtId="166" formatCode="&quot;$&quot;#,##0.00"/>
    <numFmt numFmtId="167" formatCode="_-&quot;$&quot;* #,##0.000000000_-;\-&quot;$&quot;* #,##0.000000000_-;_-&quot;$&quot;* &quot;-&quot;??_-;_-@_-"/>
    <numFmt numFmtId="168" formatCode="_-&quot;$&quot;* #,##0.0000_-;\-&quot;$&quot;* #,##0.0000_-;_-&quot;$&quot;* &quot;-&quot;??_-;_-@_-"/>
    <numFmt numFmtId="169" formatCode="_-&quot;$&quot;* #,##0.00000000_-;\-&quot;$&quot;* #,##0.00000000_-;_-&quot;$&quot;* &quot;-&quot;??_-;_-@_-"/>
    <numFmt numFmtId="170" formatCode="_-&quot;$&quot;* #,##0.00000_-;\-&quot;$&quot;* #,##0.00000_-;_-&quot;$&quot;* &quot;-&quot;??_-;_-@_-"/>
    <numFmt numFmtId="171" formatCode="_-&quot;$&quot;* #,##0.000000_-;\-&quot;$&quot;* #,##0.000000_-;_-&quot;$&quot;* &quot;-&quot;??_-;_-@_-"/>
    <numFmt numFmtId="172" formatCode="_-&quot;$&quot;* #,##0.000000000000_-;\-&quot;$&quot;* #,##0.000000000000_-;_-&quot;$&quot;* &quot;-&quot;??_-;_-@_-"/>
    <numFmt numFmtId="173" formatCode="_(* #,##0.000000000000_);_(* \(#,##0.000000000000\);_(* &quot;-&quot;??_);_(@_)"/>
    <numFmt numFmtId="174" formatCode="&quot;$&quot;#,##0.0000"/>
    <numFmt numFmtId="175" formatCode="0.0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Arial"/>
      <family val="2"/>
    </font>
    <font>
      <sz val="2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i/>
      <sz val="9"/>
      <name val="Arial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.5"/>
      <color rgb="FF000000"/>
      <name val="Arial"/>
      <family val="2"/>
    </font>
    <font>
      <b/>
      <sz val="16"/>
      <name val="Arial"/>
      <family val="2"/>
    </font>
    <font>
      <i/>
      <sz val="1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9"/>
      <color rgb="FF1F497D"/>
      <name val="Arial"/>
      <family val="2"/>
    </font>
    <font>
      <sz val="12"/>
      <color rgb="FF232124"/>
      <name val="Helvetica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2" fillId="0" borderId="4" xfId="0" applyFont="1" applyBorder="1" applyAlignment="1">
      <alignment horizontal="left"/>
    </xf>
    <xf numFmtId="0" fontId="2" fillId="0" borderId="0" xfId="0" applyFont="1"/>
    <xf numFmtId="0" fontId="4" fillId="0" borderId="0" xfId="0" applyFont="1"/>
    <xf numFmtId="44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44" fontId="2" fillId="0" borderId="5" xfId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44" fontId="5" fillId="0" borderId="0" xfId="1" applyFont="1" applyAlignment="1">
      <alignment horizontal="left"/>
    </xf>
    <xf numFmtId="0" fontId="6" fillId="0" borderId="0" xfId="0" applyFont="1"/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44" fontId="5" fillId="0" borderId="7" xfId="1" applyFont="1" applyBorder="1" applyAlignment="1">
      <alignment horizontal="left"/>
    </xf>
    <xf numFmtId="44" fontId="8" fillId="0" borderId="0" xfId="1" applyFont="1" applyAlignment="1">
      <alignment horizontal="right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44" fontId="8" fillId="0" borderId="0" xfId="1" applyFont="1"/>
    <xf numFmtId="49" fontId="8" fillId="0" borderId="0" xfId="0" applyNumberFormat="1" applyFont="1"/>
    <xf numFmtId="44" fontId="8" fillId="0" borderId="5" xfId="1" applyFont="1" applyBorder="1"/>
    <xf numFmtId="44" fontId="9" fillId="0" borderId="0" xfId="1" applyFont="1"/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0" xfId="0" applyFont="1" applyBorder="1"/>
    <xf numFmtId="44" fontId="10" fillId="0" borderId="10" xfId="1" applyFont="1" applyBorder="1"/>
    <xf numFmtId="0" fontId="11" fillId="0" borderId="10" xfId="0" applyFont="1" applyBorder="1"/>
    <xf numFmtId="44" fontId="10" fillId="0" borderId="11" xfId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1" applyNumberFormat="1" applyFont="1"/>
    <xf numFmtId="9" fontId="5" fillId="0" borderId="0" xfId="1" applyNumberFormat="1" applyFont="1"/>
    <xf numFmtId="44" fontId="5" fillId="0" borderId="5" xfId="1" applyFont="1" applyBorder="1"/>
    <xf numFmtId="0" fontId="8" fillId="0" borderId="4" xfId="0" applyFont="1" applyBorder="1"/>
    <xf numFmtId="0" fontId="12" fillId="0" borderId="0" xfId="0" applyFont="1" applyAlignment="1">
      <alignment horizontal="right"/>
    </xf>
    <xf numFmtId="0" fontId="10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14" fillId="0" borderId="0" xfId="0" applyFont="1"/>
    <xf numFmtId="0" fontId="8" fillId="0" borderId="5" xfId="0" applyFont="1" applyBorder="1"/>
    <xf numFmtId="14" fontId="8" fillId="0" borderId="0" xfId="0" applyNumberFormat="1" applyFont="1" applyAlignment="1">
      <alignment horizontal="left"/>
    </xf>
    <xf numFmtId="0" fontId="15" fillId="0" borderId="0" xfId="0" applyFont="1"/>
    <xf numFmtId="0" fontId="5" fillId="0" borderId="4" xfId="0" applyFont="1" applyBorder="1"/>
    <xf numFmtId="0" fontId="4" fillId="0" borderId="0" xfId="0" applyFont="1" applyAlignment="1">
      <alignment horizontal="left"/>
    </xf>
    <xf numFmtId="0" fontId="5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17" fillId="0" borderId="0" xfId="0" applyFont="1"/>
    <xf numFmtId="0" fontId="4" fillId="0" borderId="7" xfId="0" applyFont="1" applyBorder="1"/>
    <xf numFmtId="0" fontId="4" fillId="0" borderId="2" xfId="0" applyFont="1" applyBorder="1" applyAlignment="1">
      <alignment horizontal="center"/>
    </xf>
    <xf numFmtId="0" fontId="10" fillId="0" borderId="0" xfId="0" applyFont="1"/>
    <xf numFmtId="0" fontId="4" fillId="0" borderId="7" xfId="0" applyFont="1" applyBorder="1" applyAlignment="1">
      <alignment horizontal="center"/>
    </xf>
    <xf numFmtId="16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44" fontId="4" fillId="0" borderId="0" xfId="1" applyFont="1" applyAlignment="1">
      <alignment horizontal="right"/>
    </xf>
    <xf numFmtId="1" fontId="13" fillId="0" borderId="0" xfId="0" applyNumberFormat="1" applyFont="1" applyAlignment="1">
      <alignment horizontal="center"/>
    </xf>
    <xf numFmtId="49" fontId="13" fillId="0" borderId="2" xfId="0" quotePrefix="1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44" fontId="9" fillId="0" borderId="14" xfId="1" applyFont="1" applyBorder="1"/>
    <xf numFmtId="44" fontId="5" fillId="0" borderId="8" xfId="1" applyFont="1" applyBorder="1"/>
    <xf numFmtId="1" fontId="10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13" xfId="0" applyFont="1" applyBorder="1"/>
    <xf numFmtId="1" fontId="13" fillId="0" borderId="13" xfId="0" applyNumberFormat="1" applyFont="1" applyBorder="1" applyAlignment="1">
      <alignment horizontal="right"/>
    </xf>
    <xf numFmtId="0" fontId="4" fillId="0" borderId="13" xfId="0" applyFont="1" applyBorder="1" applyAlignment="1">
      <alignment horizontal="center"/>
    </xf>
    <xf numFmtId="1" fontId="13" fillId="0" borderId="0" xfId="0" applyNumberFormat="1" applyFont="1" applyAlignment="1">
      <alignment horizontal="right"/>
    </xf>
    <xf numFmtId="0" fontId="18" fillId="0" borderId="10" xfId="0" applyFont="1" applyBorder="1" applyAlignment="1">
      <alignment horizontal="center" wrapText="1"/>
    </xf>
    <xf numFmtId="0" fontId="16" fillId="0" borderId="0" xfId="0" applyFont="1"/>
    <xf numFmtId="0" fontId="20" fillId="0" borderId="0" xfId="0" applyFont="1"/>
    <xf numFmtId="0" fontId="20" fillId="0" borderId="0" xfId="0" quotePrefix="1" applyFont="1" applyAlignment="1">
      <alignment horizontal="left"/>
    </xf>
    <xf numFmtId="44" fontId="9" fillId="0" borderId="0" xfId="1" applyFont="1" applyAlignment="1">
      <alignment horizontal="left"/>
    </xf>
    <xf numFmtId="0" fontId="13" fillId="0" borderId="0" xfId="0" applyFont="1"/>
    <xf numFmtId="49" fontId="13" fillId="0" borderId="0" xfId="0" applyNumberFormat="1" applyFont="1" applyAlignment="1">
      <alignment horizontal="center"/>
    </xf>
    <xf numFmtId="15" fontId="4" fillId="0" borderId="0" xfId="0" applyNumberFormat="1" applyFont="1"/>
    <xf numFmtId="1" fontId="5" fillId="0" borderId="0" xfId="0" applyNumberFormat="1" applyFont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44" fontId="3" fillId="0" borderId="0" xfId="1" applyFont="1"/>
    <xf numFmtId="164" fontId="3" fillId="0" borderId="0" xfId="3" applyFont="1"/>
    <xf numFmtId="164" fontId="8" fillId="0" borderId="0" xfId="3" applyFont="1"/>
    <xf numFmtId="167" fontId="8" fillId="0" borderId="0" xfId="1" applyNumberFormat="1" applyFont="1"/>
    <xf numFmtId="1" fontId="13" fillId="0" borderId="13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44" fontId="9" fillId="0" borderId="5" xfId="1" applyFont="1" applyBorder="1"/>
    <xf numFmtId="15" fontId="21" fillId="0" borderId="0" xfId="0" applyNumberFormat="1" applyFont="1" applyAlignment="1">
      <alignment horizontal="left"/>
    </xf>
    <xf numFmtId="15" fontId="22" fillId="0" borderId="0" xfId="0" applyNumberFormat="1" applyFont="1" applyAlignment="1">
      <alignment horizontal="left"/>
    </xf>
    <xf numFmtId="168" fontId="8" fillId="0" borderId="0" xfId="1" applyNumberFormat="1" applyFont="1"/>
    <xf numFmtId="169" fontId="8" fillId="0" borderId="0" xfId="1" applyNumberFormat="1" applyFont="1"/>
    <xf numFmtId="1" fontId="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 wrapText="1"/>
    </xf>
    <xf numFmtId="0" fontId="9" fillId="0" borderId="10" xfId="0" applyFont="1" applyBorder="1" applyAlignment="1">
      <alignment horizontal="center"/>
    </xf>
    <xf numFmtId="0" fontId="23" fillId="0" borderId="0" xfId="0" applyFont="1"/>
    <xf numFmtId="0" fontId="12" fillId="0" borderId="0" xfId="0" applyFont="1" applyAlignment="1">
      <alignment horizontal="center"/>
    </xf>
    <xf numFmtId="166" fontId="5" fillId="0" borderId="0" xfId="1" applyNumberFormat="1" applyFont="1" applyAlignment="1">
      <alignment horizontal="right"/>
    </xf>
    <xf numFmtId="166" fontId="5" fillId="0" borderId="5" xfId="1" applyNumberFormat="1" applyFont="1" applyBorder="1"/>
    <xf numFmtId="1" fontId="14" fillId="0" borderId="0" xfId="0" applyNumberFormat="1" applyFont="1" applyAlignment="1">
      <alignment horizontal="center"/>
    </xf>
    <xf numFmtId="0" fontId="24" fillId="0" borderId="0" xfId="0" applyFont="1"/>
    <xf numFmtId="44" fontId="9" fillId="0" borderId="0" xfId="1" applyFont="1" applyBorder="1"/>
    <xf numFmtId="44" fontId="8" fillId="0" borderId="4" xfId="1" applyFont="1" applyBorder="1"/>
    <xf numFmtId="1" fontId="5" fillId="0" borderId="0" xfId="0" quotePrefix="1" applyNumberFormat="1" applyFont="1" applyAlignment="1">
      <alignment horizontal="center"/>
    </xf>
    <xf numFmtId="0" fontId="14" fillId="0" borderId="0" xfId="0" applyFont="1" applyAlignment="1">
      <alignment wrapText="1"/>
    </xf>
    <xf numFmtId="164" fontId="8" fillId="0" borderId="0" xfId="3" applyFont="1" applyAlignment="1"/>
    <xf numFmtId="1" fontId="25" fillId="0" borderId="0" xfId="0" applyNumberFormat="1" applyFont="1" applyAlignment="1">
      <alignment horizontal="center"/>
    </xf>
    <xf numFmtId="1" fontId="10" fillId="0" borderId="0" xfId="0" quotePrefix="1" applyNumberFormat="1" applyFont="1" applyAlignment="1">
      <alignment horizontal="center"/>
    </xf>
    <xf numFmtId="1" fontId="5" fillId="0" borderId="0" xfId="0" applyNumberFormat="1" applyFont="1" applyAlignment="1">
      <alignment horizontal="center" wrapText="1"/>
    </xf>
    <xf numFmtId="0" fontId="26" fillId="0" borderId="0" xfId="0" applyFont="1"/>
    <xf numFmtId="44" fontId="26" fillId="0" borderId="0" xfId="1" applyFont="1"/>
    <xf numFmtId="164" fontId="26" fillId="0" borderId="0" xfId="3" applyFont="1"/>
    <xf numFmtId="0" fontId="26" fillId="0" borderId="7" xfId="0" applyFont="1" applyBorder="1"/>
    <xf numFmtId="0" fontId="26" fillId="0" borderId="8" xfId="0" applyFont="1" applyBorder="1"/>
    <xf numFmtId="0" fontId="26" fillId="0" borderId="5" xfId="0" applyFont="1" applyBorder="1"/>
    <xf numFmtId="0" fontId="26" fillId="0" borderId="4" xfId="0" applyFont="1" applyBorder="1" applyAlignment="1">
      <alignment horizontal="left"/>
    </xf>
    <xf numFmtId="0" fontId="26" fillId="0" borderId="0" xfId="0" applyFont="1" applyAlignment="1">
      <alignment horizontal="left"/>
    </xf>
    <xf numFmtId="44" fontId="26" fillId="0" borderId="5" xfId="1" applyFont="1" applyBorder="1" applyAlignment="1">
      <alignment horizontal="left"/>
    </xf>
    <xf numFmtId="44" fontId="27" fillId="0" borderId="4" xfId="1" applyFont="1" applyBorder="1" applyAlignment="1">
      <alignment vertical="center"/>
    </xf>
    <xf numFmtId="44" fontId="27" fillId="0" borderId="0" xfId="1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2" applyFont="1" applyAlignment="1" applyProtection="1"/>
    <xf numFmtId="0" fontId="26" fillId="0" borderId="4" xfId="0" applyFont="1" applyBorder="1"/>
    <xf numFmtId="44" fontId="26" fillId="0" borderId="0" xfId="1" applyFont="1" applyAlignment="1"/>
    <xf numFmtId="44" fontId="29" fillId="0" borderId="0" xfId="0" applyNumberFormat="1" applyFont="1" applyAlignment="1">
      <alignment vertical="center"/>
    </xf>
    <xf numFmtId="44" fontId="26" fillId="0" borderId="0" xfId="0" applyNumberFormat="1" applyFont="1" applyAlignment="1">
      <alignment vertical="center"/>
    </xf>
    <xf numFmtId="44" fontId="27" fillId="0" borderId="0" xfId="1" applyFont="1" applyAlignment="1">
      <alignment horizontal="right" vertical="center" wrapText="1"/>
    </xf>
    <xf numFmtId="44" fontId="27" fillId="0" borderId="0" xfId="1" applyFont="1" applyAlignment="1">
      <alignment vertical="center" wrapText="1"/>
    </xf>
    <xf numFmtId="0" fontId="21" fillId="0" borderId="0" xfId="0" applyFont="1"/>
    <xf numFmtId="0" fontId="30" fillId="0" borderId="0" xfId="0" applyFont="1" applyAlignment="1">
      <alignment horizontal="right" wrapText="1"/>
    </xf>
    <xf numFmtId="0" fontId="31" fillId="0" borderId="0" xfId="0" applyFont="1" applyAlignment="1">
      <alignment horizontal="left"/>
    </xf>
    <xf numFmtId="0" fontId="32" fillId="0" borderId="0" xfId="0" applyFont="1"/>
    <xf numFmtId="0" fontId="33" fillId="0" borderId="0" xfId="0" applyFont="1"/>
    <xf numFmtId="49" fontId="10" fillId="0" borderId="0" xfId="0" applyNumberFormat="1" applyFont="1"/>
    <xf numFmtId="14" fontId="5" fillId="0" borderId="0" xfId="0" applyNumberFormat="1" applyFont="1"/>
    <xf numFmtId="0" fontId="34" fillId="0" borderId="0" xfId="0" applyFont="1"/>
    <xf numFmtId="0" fontId="34" fillId="0" borderId="0" xfId="0" applyFont="1" applyAlignment="1">
      <alignment horizontal="center"/>
    </xf>
    <xf numFmtId="0" fontId="35" fillId="0" borderId="0" xfId="0" applyFont="1"/>
    <xf numFmtId="1" fontId="10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left"/>
    </xf>
    <xf numFmtId="1" fontId="36" fillId="0" borderId="0" xfId="0" applyNumberFormat="1" applyFont="1" applyAlignment="1">
      <alignment horizontal="center"/>
    </xf>
    <xf numFmtId="44" fontId="8" fillId="0" borderId="0" xfId="0" applyNumberFormat="1" applyFont="1"/>
    <xf numFmtId="2" fontId="8" fillId="0" borderId="0" xfId="0" applyNumberFormat="1" applyFont="1"/>
    <xf numFmtId="2" fontId="8" fillId="0" borderId="0" xfId="3" applyNumberFormat="1" applyFont="1"/>
    <xf numFmtId="2" fontId="26" fillId="0" borderId="0" xfId="0" applyNumberFormat="1" applyFont="1" applyAlignment="1">
      <alignment vertical="center"/>
    </xf>
    <xf numFmtId="44" fontId="14" fillId="0" borderId="0" xfId="1" applyFont="1"/>
    <xf numFmtId="2" fontId="14" fillId="0" borderId="0" xfId="0" applyNumberFormat="1" applyFont="1"/>
    <xf numFmtId="2" fontId="14" fillId="0" borderId="0" xfId="3" applyNumberFormat="1" applyFont="1"/>
    <xf numFmtId="170" fontId="14" fillId="0" borderId="0" xfId="1" applyNumberFormat="1" applyFont="1"/>
    <xf numFmtId="168" fontId="37" fillId="0" borderId="0" xfId="1" applyNumberFormat="1" applyFont="1"/>
    <xf numFmtId="171" fontId="8" fillId="0" borderId="0" xfId="1" applyNumberFormat="1" applyFont="1"/>
    <xf numFmtId="172" fontId="8" fillId="0" borderId="0" xfId="0" applyNumberFormat="1" applyFont="1"/>
    <xf numFmtId="173" fontId="8" fillId="0" borderId="0" xfId="3" applyNumberFormat="1" applyFont="1"/>
    <xf numFmtId="174" fontId="5" fillId="0" borderId="0" xfId="1" applyNumberFormat="1" applyFont="1"/>
    <xf numFmtId="0" fontId="38" fillId="0" borderId="0" xfId="0" applyFont="1"/>
    <xf numFmtId="1" fontId="5" fillId="0" borderId="0" xfId="0" applyNumberFormat="1" applyFont="1"/>
    <xf numFmtId="1" fontId="8" fillId="0" borderId="0" xfId="0" applyNumberFormat="1" applyFont="1"/>
    <xf numFmtId="175" fontId="8" fillId="0" borderId="0" xfId="0" applyNumberFormat="1" applyFont="1"/>
    <xf numFmtId="44" fontId="27" fillId="0" borderId="0" xfId="1" applyFont="1" applyAlignment="1">
      <alignment horizontal="right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15" xfId="0" applyFont="1" applyBorder="1" applyAlignment="1">
      <alignment horizontal="left" wrapText="1"/>
    </xf>
    <xf numFmtId="165" fontId="8" fillId="0" borderId="0" xfId="0" applyNumberFormat="1" applyFont="1" applyAlignment="1">
      <alignment horizontal="left"/>
    </xf>
    <xf numFmtId="165" fontId="8" fillId="0" borderId="5" xfId="0" applyNumberFormat="1" applyFont="1" applyBorder="1" applyAlignment="1">
      <alignment horizontal="left"/>
    </xf>
    <xf numFmtId="0" fontId="14" fillId="0" borderId="0" xfId="0" applyFont="1" applyAlignment="1">
      <alignment horizontal="left" wrapText="1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04"/>
  <sheetViews>
    <sheetView tabSelected="1" workbookViewId="0">
      <selection activeCell="D57" sqref="D57"/>
    </sheetView>
  </sheetViews>
  <sheetFormatPr defaultRowHeight="14.25" x14ac:dyDescent="0.2"/>
  <cols>
    <col min="1" max="1" width="8.5703125" style="116" customWidth="1"/>
    <col min="2" max="2" width="6.85546875" style="116" customWidth="1"/>
    <col min="3" max="3" width="7.7109375" style="116" customWidth="1"/>
    <col min="4" max="4" width="7.42578125" style="116" customWidth="1"/>
    <col min="5" max="5" width="22.140625" style="116" customWidth="1"/>
    <col min="6" max="6" width="6.7109375" style="116" customWidth="1"/>
    <col min="7" max="7" width="9.85546875" style="116" customWidth="1"/>
    <col min="8" max="8" width="10.140625" style="116" customWidth="1"/>
    <col min="9" max="9" width="5.140625" style="116" customWidth="1"/>
    <col min="10" max="10" width="4.140625" style="116" customWidth="1"/>
    <col min="11" max="11" width="12.7109375" style="116" customWidth="1"/>
    <col min="12" max="12" width="9.85546875" style="117" customWidth="1"/>
    <col min="13" max="13" width="9.85546875" style="117" bestFit="1" customWidth="1"/>
    <col min="14" max="14" width="10.28515625" style="116" customWidth="1"/>
    <col min="15" max="15" width="9.85546875" style="118" bestFit="1" customWidth="1"/>
    <col min="16" max="16" width="9.85546875" style="116" bestFit="1" customWidth="1"/>
    <col min="17" max="18" width="8.85546875" style="116" customWidth="1"/>
    <col min="19" max="19" width="14.5703125" style="116" bestFit="1" customWidth="1"/>
    <col min="20" max="21" width="8.85546875" style="116" customWidth="1"/>
    <col min="22" max="22" width="12.5703125" style="116" bestFit="1" customWidth="1"/>
    <col min="23" max="23" width="9.140625" style="116"/>
    <col min="24" max="24" width="9.85546875" style="116" bestFit="1" customWidth="1"/>
    <col min="25" max="196" width="9.140625" style="116"/>
    <col min="197" max="197" width="8.5703125" style="116" customWidth="1"/>
    <col min="198" max="198" width="6.5703125" style="116" customWidth="1"/>
    <col min="199" max="199" width="7.7109375" style="116" customWidth="1"/>
    <col min="200" max="200" width="7.42578125" style="116" customWidth="1"/>
    <col min="201" max="201" width="20.42578125" style="116" customWidth="1"/>
    <col min="202" max="202" width="6.85546875" style="116" customWidth="1"/>
    <col min="203" max="203" width="10.28515625" style="116" customWidth="1"/>
    <col min="204" max="204" width="7.5703125" style="116" customWidth="1"/>
    <col min="205" max="205" width="5.42578125" style="116" customWidth="1"/>
    <col min="206" max="206" width="6.7109375" style="116" customWidth="1"/>
    <col min="207" max="207" width="13.5703125" style="116" customWidth="1"/>
    <col min="208" max="209" width="12.7109375" style="116" bestFit="1" customWidth="1"/>
    <col min="210" max="210" width="9.7109375" style="116" bestFit="1" customWidth="1"/>
    <col min="211" max="211" width="9.85546875" style="116" bestFit="1" customWidth="1"/>
    <col min="212" max="452" width="9.140625" style="116"/>
    <col min="453" max="453" width="8.5703125" style="116" customWidth="1"/>
    <col min="454" max="454" width="6.5703125" style="116" customWidth="1"/>
    <col min="455" max="455" width="7.7109375" style="116" customWidth="1"/>
    <col min="456" max="456" width="7.42578125" style="116" customWidth="1"/>
    <col min="457" max="457" width="20.42578125" style="116" customWidth="1"/>
    <col min="458" max="458" width="6.85546875" style="116" customWidth="1"/>
    <col min="459" max="459" width="10.28515625" style="116" customWidth="1"/>
    <col min="460" max="460" width="7.5703125" style="116" customWidth="1"/>
    <col min="461" max="461" width="5.42578125" style="116" customWidth="1"/>
    <col min="462" max="462" width="6.7109375" style="116" customWidth="1"/>
    <col min="463" max="463" width="13.5703125" style="116" customWidth="1"/>
    <col min="464" max="465" width="12.7109375" style="116" bestFit="1" customWidth="1"/>
    <col min="466" max="466" width="9.7109375" style="116" bestFit="1" customWidth="1"/>
    <col min="467" max="467" width="9.85546875" style="116" bestFit="1" customWidth="1"/>
    <col min="468" max="708" width="9.140625" style="116"/>
    <col min="709" max="709" width="8.5703125" style="116" customWidth="1"/>
    <col min="710" max="710" width="6.5703125" style="116" customWidth="1"/>
    <col min="711" max="711" width="7.7109375" style="116" customWidth="1"/>
    <col min="712" max="712" width="7.42578125" style="116" customWidth="1"/>
    <col min="713" max="713" width="20.42578125" style="116" customWidth="1"/>
    <col min="714" max="714" width="6.85546875" style="116" customWidth="1"/>
    <col min="715" max="715" width="10.28515625" style="116" customWidth="1"/>
    <col min="716" max="716" width="7.5703125" style="116" customWidth="1"/>
    <col min="717" max="717" width="5.42578125" style="116" customWidth="1"/>
    <col min="718" max="718" width="6.7109375" style="116" customWidth="1"/>
    <col min="719" max="719" width="13.5703125" style="116" customWidth="1"/>
    <col min="720" max="721" width="12.7109375" style="116" bestFit="1" customWidth="1"/>
    <col min="722" max="722" width="9.7109375" style="116" bestFit="1" customWidth="1"/>
    <col min="723" max="723" width="9.85546875" style="116" bestFit="1" customWidth="1"/>
    <col min="724" max="964" width="9.140625" style="116"/>
    <col min="965" max="965" width="8.5703125" style="116" customWidth="1"/>
    <col min="966" max="966" width="6.5703125" style="116" customWidth="1"/>
    <col min="967" max="967" width="7.7109375" style="116" customWidth="1"/>
    <col min="968" max="968" width="7.42578125" style="116" customWidth="1"/>
    <col min="969" max="969" width="20.42578125" style="116" customWidth="1"/>
    <col min="970" max="970" width="6.85546875" style="116" customWidth="1"/>
    <col min="971" max="971" width="10.28515625" style="116" customWidth="1"/>
    <col min="972" max="972" width="7.5703125" style="116" customWidth="1"/>
    <col min="973" max="973" width="5.42578125" style="116" customWidth="1"/>
    <col min="974" max="974" width="6.7109375" style="116" customWidth="1"/>
    <col min="975" max="975" width="13.5703125" style="116" customWidth="1"/>
    <col min="976" max="977" width="12.7109375" style="116" bestFit="1" customWidth="1"/>
    <col min="978" max="978" width="9.7109375" style="116" bestFit="1" customWidth="1"/>
    <col min="979" max="979" width="9.85546875" style="116" bestFit="1" customWidth="1"/>
    <col min="980" max="1220" width="9.140625" style="116"/>
    <col min="1221" max="1221" width="8.5703125" style="116" customWidth="1"/>
    <col min="1222" max="1222" width="6.5703125" style="116" customWidth="1"/>
    <col min="1223" max="1223" width="7.7109375" style="116" customWidth="1"/>
    <col min="1224" max="1224" width="7.42578125" style="116" customWidth="1"/>
    <col min="1225" max="1225" width="20.42578125" style="116" customWidth="1"/>
    <col min="1226" max="1226" width="6.85546875" style="116" customWidth="1"/>
    <col min="1227" max="1227" width="10.28515625" style="116" customWidth="1"/>
    <col min="1228" max="1228" width="7.5703125" style="116" customWidth="1"/>
    <col min="1229" max="1229" width="5.42578125" style="116" customWidth="1"/>
    <col min="1230" max="1230" width="6.7109375" style="116" customWidth="1"/>
    <col min="1231" max="1231" width="13.5703125" style="116" customWidth="1"/>
    <col min="1232" max="1233" width="12.7109375" style="116" bestFit="1" customWidth="1"/>
    <col min="1234" max="1234" width="9.7109375" style="116" bestFit="1" customWidth="1"/>
    <col min="1235" max="1235" width="9.85546875" style="116" bestFit="1" customWidth="1"/>
    <col min="1236" max="1476" width="9.140625" style="116"/>
    <col min="1477" max="1477" width="8.5703125" style="116" customWidth="1"/>
    <col min="1478" max="1478" width="6.5703125" style="116" customWidth="1"/>
    <col min="1479" max="1479" width="7.7109375" style="116" customWidth="1"/>
    <col min="1480" max="1480" width="7.42578125" style="116" customWidth="1"/>
    <col min="1481" max="1481" width="20.42578125" style="116" customWidth="1"/>
    <col min="1482" max="1482" width="6.85546875" style="116" customWidth="1"/>
    <col min="1483" max="1483" width="10.28515625" style="116" customWidth="1"/>
    <col min="1484" max="1484" width="7.5703125" style="116" customWidth="1"/>
    <col min="1485" max="1485" width="5.42578125" style="116" customWidth="1"/>
    <col min="1486" max="1486" width="6.7109375" style="116" customWidth="1"/>
    <col min="1487" max="1487" width="13.5703125" style="116" customWidth="1"/>
    <col min="1488" max="1489" width="12.7109375" style="116" bestFit="1" customWidth="1"/>
    <col min="1490" max="1490" width="9.7109375" style="116" bestFit="1" customWidth="1"/>
    <col min="1491" max="1491" width="9.85546875" style="116" bestFit="1" customWidth="1"/>
    <col min="1492" max="1732" width="9.140625" style="116"/>
    <col min="1733" max="1733" width="8.5703125" style="116" customWidth="1"/>
    <col min="1734" max="1734" width="6.5703125" style="116" customWidth="1"/>
    <col min="1735" max="1735" width="7.7109375" style="116" customWidth="1"/>
    <col min="1736" max="1736" width="7.42578125" style="116" customWidth="1"/>
    <col min="1737" max="1737" width="20.42578125" style="116" customWidth="1"/>
    <col min="1738" max="1738" width="6.85546875" style="116" customWidth="1"/>
    <col min="1739" max="1739" width="10.28515625" style="116" customWidth="1"/>
    <col min="1740" max="1740" width="7.5703125" style="116" customWidth="1"/>
    <col min="1741" max="1741" width="5.42578125" style="116" customWidth="1"/>
    <col min="1742" max="1742" width="6.7109375" style="116" customWidth="1"/>
    <col min="1743" max="1743" width="13.5703125" style="116" customWidth="1"/>
    <col min="1744" max="1745" width="12.7109375" style="116" bestFit="1" customWidth="1"/>
    <col min="1746" max="1746" width="9.7109375" style="116" bestFit="1" customWidth="1"/>
    <col min="1747" max="1747" width="9.85546875" style="116" bestFit="1" customWidth="1"/>
    <col min="1748" max="1988" width="9.140625" style="116"/>
    <col min="1989" max="1989" width="8.5703125" style="116" customWidth="1"/>
    <col min="1990" max="1990" width="6.5703125" style="116" customWidth="1"/>
    <col min="1991" max="1991" width="7.7109375" style="116" customWidth="1"/>
    <col min="1992" max="1992" width="7.42578125" style="116" customWidth="1"/>
    <col min="1993" max="1993" width="20.42578125" style="116" customWidth="1"/>
    <col min="1994" max="1994" width="6.85546875" style="116" customWidth="1"/>
    <col min="1995" max="1995" width="10.28515625" style="116" customWidth="1"/>
    <col min="1996" max="1996" width="7.5703125" style="116" customWidth="1"/>
    <col min="1997" max="1997" width="5.42578125" style="116" customWidth="1"/>
    <col min="1998" max="1998" width="6.7109375" style="116" customWidth="1"/>
    <col min="1999" max="1999" width="13.5703125" style="116" customWidth="1"/>
    <col min="2000" max="2001" width="12.7109375" style="116" bestFit="1" customWidth="1"/>
    <col min="2002" max="2002" width="9.7109375" style="116" bestFit="1" customWidth="1"/>
    <col min="2003" max="2003" width="9.85546875" style="116" bestFit="1" customWidth="1"/>
    <col min="2004" max="2244" width="9.140625" style="116"/>
    <col min="2245" max="2245" width="8.5703125" style="116" customWidth="1"/>
    <col min="2246" max="2246" width="6.5703125" style="116" customWidth="1"/>
    <col min="2247" max="2247" width="7.7109375" style="116" customWidth="1"/>
    <col min="2248" max="2248" width="7.42578125" style="116" customWidth="1"/>
    <col min="2249" max="2249" width="20.42578125" style="116" customWidth="1"/>
    <col min="2250" max="2250" width="6.85546875" style="116" customWidth="1"/>
    <col min="2251" max="2251" width="10.28515625" style="116" customWidth="1"/>
    <col min="2252" max="2252" width="7.5703125" style="116" customWidth="1"/>
    <col min="2253" max="2253" width="5.42578125" style="116" customWidth="1"/>
    <col min="2254" max="2254" width="6.7109375" style="116" customWidth="1"/>
    <col min="2255" max="2255" width="13.5703125" style="116" customWidth="1"/>
    <col min="2256" max="2257" width="12.7109375" style="116" bestFit="1" customWidth="1"/>
    <col min="2258" max="2258" width="9.7109375" style="116" bestFit="1" customWidth="1"/>
    <col min="2259" max="2259" width="9.85546875" style="116" bestFit="1" customWidth="1"/>
    <col min="2260" max="2500" width="9.140625" style="116"/>
    <col min="2501" max="2501" width="8.5703125" style="116" customWidth="1"/>
    <col min="2502" max="2502" width="6.5703125" style="116" customWidth="1"/>
    <col min="2503" max="2503" width="7.7109375" style="116" customWidth="1"/>
    <col min="2504" max="2504" width="7.42578125" style="116" customWidth="1"/>
    <col min="2505" max="2505" width="20.42578125" style="116" customWidth="1"/>
    <col min="2506" max="2506" width="6.85546875" style="116" customWidth="1"/>
    <col min="2507" max="2507" width="10.28515625" style="116" customWidth="1"/>
    <col min="2508" max="2508" width="7.5703125" style="116" customWidth="1"/>
    <col min="2509" max="2509" width="5.42578125" style="116" customWidth="1"/>
    <col min="2510" max="2510" width="6.7109375" style="116" customWidth="1"/>
    <col min="2511" max="2511" width="13.5703125" style="116" customWidth="1"/>
    <col min="2512" max="2513" width="12.7109375" style="116" bestFit="1" customWidth="1"/>
    <col min="2514" max="2514" width="9.7109375" style="116" bestFit="1" customWidth="1"/>
    <col min="2515" max="2515" width="9.85546875" style="116" bestFit="1" customWidth="1"/>
    <col min="2516" max="2756" width="9.140625" style="116"/>
    <col min="2757" max="2757" width="8.5703125" style="116" customWidth="1"/>
    <col min="2758" max="2758" width="6.5703125" style="116" customWidth="1"/>
    <col min="2759" max="2759" width="7.7109375" style="116" customWidth="1"/>
    <col min="2760" max="2760" width="7.42578125" style="116" customWidth="1"/>
    <col min="2761" max="2761" width="20.42578125" style="116" customWidth="1"/>
    <col min="2762" max="2762" width="6.85546875" style="116" customWidth="1"/>
    <col min="2763" max="2763" width="10.28515625" style="116" customWidth="1"/>
    <col min="2764" max="2764" width="7.5703125" style="116" customWidth="1"/>
    <col min="2765" max="2765" width="5.42578125" style="116" customWidth="1"/>
    <col min="2766" max="2766" width="6.7109375" style="116" customWidth="1"/>
    <col min="2767" max="2767" width="13.5703125" style="116" customWidth="1"/>
    <col min="2768" max="2769" width="12.7109375" style="116" bestFit="1" customWidth="1"/>
    <col min="2770" max="2770" width="9.7109375" style="116" bestFit="1" customWidth="1"/>
    <col min="2771" max="2771" width="9.85546875" style="116" bestFit="1" customWidth="1"/>
    <col min="2772" max="3012" width="9.140625" style="116"/>
    <col min="3013" max="3013" width="8.5703125" style="116" customWidth="1"/>
    <col min="3014" max="3014" width="6.5703125" style="116" customWidth="1"/>
    <col min="3015" max="3015" width="7.7109375" style="116" customWidth="1"/>
    <col min="3016" max="3016" width="7.42578125" style="116" customWidth="1"/>
    <col min="3017" max="3017" width="20.42578125" style="116" customWidth="1"/>
    <col min="3018" max="3018" width="6.85546875" style="116" customWidth="1"/>
    <col min="3019" max="3019" width="10.28515625" style="116" customWidth="1"/>
    <col min="3020" max="3020" width="7.5703125" style="116" customWidth="1"/>
    <col min="3021" max="3021" width="5.42578125" style="116" customWidth="1"/>
    <col min="3022" max="3022" width="6.7109375" style="116" customWidth="1"/>
    <col min="3023" max="3023" width="13.5703125" style="116" customWidth="1"/>
    <col min="3024" max="3025" width="12.7109375" style="116" bestFit="1" customWidth="1"/>
    <col min="3026" max="3026" width="9.7109375" style="116" bestFit="1" customWidth="1"/>
    <col min="3027" max="3027" width="9.85546875" style="116" bestFit="1" customWidth="1"/>
    <col min="3028" max="3268" width="9.140625" style="116"/>
    <col min="3269" max="3269" width="8.5703125" style="116" customWidth="1"/>
    <col min="3270" max="3270" width="6.5703125" style="116" customWidth="1"/>
    <col min="3271" max="3271" width="7.7109375" style="116" customWidth="1"/>
    <col min="3272" max="3272" width="7.42578125" style="116" customWidth="1"/>
    <col min="3273" max="3273" width="20.42578125" style="116" customWidth="1"/>
    <col min="3274" max="3274" width="6.85546875" style="116" customWidth="1"/>
    <col min="3275" max="3275" width="10.28515625" style="116" customWidth="1"/>
    <col min="3276" max="3276" width="7.5703125" style="116" customWidth="1"/>
    <col min="3277" max="3277" width="5.42578125" style="116" customWidth="1"/>
    <col min="3278" max="3278" width="6.7109375" style="116" customWidth="1"/>
    <col min="3279" max="3279" width="13.5703125" style="116" customWidth="1"/>
    <col min="3280" max="3281" width="12.7109375" style="116" bestFit="1" customWidth="1"/>
    <col min="3282" max="3282" width="9.7109375" style="116" bestFit="1" customWidth="1"/>
    <col min="3283" max="3283" width="9.85546875" style="116" bestFit="1" customWidth="1"/>
    <col min="3284" max="3524" width="9.140625" style="116"/>
    <col min="3525" max="3525" width="8.5703125" style="116" customWidth="1"/>
    <col min="3526" max="3526" width="6.5703125" style="116" customWidth="1"/>
    <col min="3527" max="3527" width="7.7109375" style="116" customWidth="1"/>
    <col min="3528" max="3528" width="7.42578125" style="116" customWidth="1"/>
    <col min="3529" max="3529" width="20.42578125" style="116" customWidth="1"/>
    <col min="3530" max="3530" width="6.85546875" style="116" customWidth="1"/>
    <col min="3531" max="3531" width="10.28515625" style="116" customWidth="1"/>
    <col min="3532" max="3532" width="7.5703125" style="116" customWidth="1"/>
    <col min="3533" max="3533" width="5.42578125" style="116" customWidth="1"/>
    <col min="3534" max="3534" width="6.7109375" style="116" customWidth="1"/>
    <col min="3535" max="3535" width="13.5703125" style="116" customWidth="1"/>
    <col min="3536" max="3537" width="12.7109375" style="116" bestFit="1" customWidth="1"/>
    <col min="3538" max="3538" width="9.7109375" style="116" bestFit="1" customWidth="1"/>
    <col min="3539" max="3539" width="9.85546875" style="116" bestFit="1" customWidth="1"/>
    <col min="3540" max="3780" width="9.140625" style="116"/>
    <col min="3781" max="3781" width="8.5703125" style="116" customWidth="1"/>
    <col min="3782" max="3782" width="6.5703125" style="116" customWidth="1"/>
    <col min="3783" max="3783" width="7.7109375" style="116" customWidth="1"/>
    <col min="3784" max="3784" width="7.42578125" style="116" customWidth="1"/>
    <col min="3785" max="3785" width="20.42578125" style="116" customWidth="1"/>
    <col min="3786" max="3786" width="6.85546875" style="116" customWidth="1"/>
    <col min="3787" max="3787" width="10.28515625" style="116" customWidth="1"/>
    <col min="3788" max="3788" width="7.5703125" style="116" customWidth="1"/>
    <col min="3789" max="3789" width="5.42578125" style="116" customWidth="1"/>
    <col min="3790" max="3790" width="6.7109375" style="116" customWidth="1"/>
    <col min="3791" max="3791" width="13.5703125" style="116" customWidth="1"/>
    <col min="3792" max="3793" width="12.7109375" style="116" bestFit="1" customWidth="1"/>
    <col min="3794" max="3794" width="9.7109375" style="116" bestFit="1" customWidth="1"/>
    <col min="3795" max="3795" width="9.85546875" style="116" bestFit="1" customWidth="1"/>
    <col min="3796" max="4036" width="9.140625" style="116"/>
    <col min="4037" max="4037" width="8.5703125" style="116" customWidth="1"/>
    <col min="4038" max="4038" width="6.5703125" style="116" customWidth="1"/>
    <col min="4039" max="4039" width="7.7109375" style="116" customWidth="1"/>
    <col min="4040" max="4040" width="7.42578125" style="116" customWidth="1"/>
    <col min="4041" max="4041" width="20.42578125" style="116" customWidth="1"/>
    <col min="4042" max="4042" width="6.85546875" style="116" customWidth="1"/>
    <col min="4043" max="4043" width="10.28515625" style="116" customWidth="1"/>
    <col min="4044" max="4044" width="7.5703125" style="116" customWidth="1"/>
    <col min="4045" max="4045" width="5.42578125" style="116" customWidth="1"/>
    <col min="4046" max="4046" width="6.7109375" style="116" customWidth="1"/>
    <col min="4047" max="4047" width="13.5703125" style="116" customWidth="1"/>
    <col min="4048" max="4049" width="12.7109375" style="116" bestFit="1" customWidth="1"/>
    <col min="4050" max="4050" width="9.7109375" style="116" bestFit="1" customWidth="1"/>
    <col min="4051" max="4051" width="9.85546875" style="116" bestFit="1" customWidth="1"/>
    <col min="4052" max="4292" width="9.140625" style="116"/>
    <col min="4293" max="4293" width="8.5703125" style="116" customWidth="1"/>
    <col min="4294" max="4294" width="6.5703125" style="116" customWidth="1"/>
    <col min="4295" max="4295" width="7.7109375" style="116" customWidth="1"/>
    <col min="4296" max="4296" width="7.42578125" style="116" customWidth="1"/>
    <col min="4297" max="4297" width="20.42578125" style="116" customWidth="1"/>
    <col min="4298" max="4298" width="6.85546875" style="116" customWidth="1"/>
    <col min="4299" max="4299" width="10.28515625" style="116" customWidth="1"/>
    <col min="4300" max="4300" width="7.5703125" style="116" customWidth="1"/>
    <col min="4301" max="4301" width="5.42578125" style="116" customWidth="1"/>
    <col min="4302" max="4302" width="6.7109375" style="116" customWidth="1"/>
    <col min="4303" max="4303" width="13.5703125" style="116" customWidth="1"/>
    <col min="4304" max="4305" width="12.7109375" style="116" bestFit="1" customWidth="1"/>
    <col min="4306" max="4306" width="9.7109375" style="116" bestFit="1" customWidth="1"/>
    <col min="4307" max="4307" width="9.85546875" style="116" bestFit="1" customWidth="1"/>
    <col min="4308" max="4548" width="9.140625" style="116"/>
    <col min="4549" max="4549" width="8.5703125" style="116" customWidth="1"/>
    <col min="4550" max="4550" width="6.5703125" style="116" customWidth="1"/>
    <col min="4551" max="4551" width="7.7109375" style="116" customWidth="1"/>
    <col min="4552" max="4552" width="7.42578125" style="116" customWidth="1"/>
    <col min="4553" max="4553" width="20.42578125" style="116" customWidth="1"/>
    <col min="4554" max="4554" width="6.85546875" style="116" customWidth="1"/>
    <col min="4555" max="4555" width="10.28515625" style="116" customWidth="1"/>
    <col min="4556" max="4556" width="7.5703125" style="116" customWidth="1"/>
    <col min="4557" max="4557" width="5.42578125" style="116" customWidth="1"/>
    <col min="4558" max="4558" width="6.7109375" style="116" customWidth="1"/>
    <col min="4559" max="4559" width="13.5703125" style="116" customWidth="1"/>
    <col min="4560" max="4561" width="12.7109375" style="116" bestFit="1" customWidth="1"/>
    <col min="4562" max="4562" width="9.7109375" style="116" bestFit="1" customWidth="1"/>
    <col min="4563" max="4563" width="9.85546875" style="116" bestFit="1" customWidth="1"/>
    <col min="4564" max="4804" width="9.140625" style="116"/>
    <col min="4805" max="4805" width="8.5703125" style="116" customWidth="1"/>
    <col min="4806" max="4806" width="6.5703125" style="116" customWidth="1"/>
    <col min="4807" max="4807" width="7.7109375" style="116" customWidth="1"/>
    <col min="4808" max="4808" width="7.42578125" style="116" customWidth="1"/>
    <col min="4809" max="4809" width="20.42578125" style="116" customWidth="1"/>
    <col min="4810" max="4810" width="6.85546875" style="116" customWidth="1"/>
    <col min="4811" max="4811" width="10.28515625" style="116" customWidth="1"/>
    <col min="4812" max="4812" width="7.5703125" style="116" customWidth="1"/>
    <col min="4813" max="4813" width="5.42578125" style="116" customWidth="1"/>
    <col min="4814" max="4814" width="6.7109375" style="116" customWidth="1"/>
    <col min="4815" max="4815" width="13.5703125" style="116" customWidth="1"/>
    <col min="4816" max="4817" width="12.7109375" style="116" bestFit="1" customWidth="1"/>
    <col min="4818" max="4818" width="9.7109375" style="116" bestFit="1" customWidth="1"/>
    <col min="4819" max="4819" width="9.85546875" style="116" bestFit="1" customWidth="1"/>
    <col min="4820" max="5060" width="9.140625" style="116"/>
    <col min="5061" max="5061" width="8.5703125" style="116" customWidth="1"/>
    <col min="5062" max="5062" width="6.5703125" style="116" customWidth="1"/>
    <col min="5063" max="5063" width="7.7109375" style="116" customWidth="1"/>
    <col min="5064" max="5064" width="7.42578125" style="116" customWidth="1"/>
    <col min="5065" max="5065" width="20.42578125" style="116" customWidth="1"/>
    <col min="5066" max="5066" width="6.85546875" style="116" customWidth="1"/>
    <col min="5067" max="5067" width="10.28515625" style="116" customWidth="1"/>
    <col min="5068" max="5068" width="7.5703125" style="116" customWidth="1"/>
    <col min="5069" max="5069" width="5.42578125" style="116" customWidth="1"/>
    <col min="5070" max="5070" width="6.7109375" style="116" customWidth="1"/>
    <col min="5071" max="5071" width="13.5703125" style="116" customWidth="1"/>
    <col min="5072" max="5073" width="12.7109375" style="116" bestFit="1" customWidth="1"/>
    <col min="5074" max="5074" width="9.7109375" style="116" bestFit="1" customWidth="1"/>
    <col min="5075" max="5075" width="9.85546875" style="116" bestFit="1" customWidth="1"/>
    <col min="5076" max="5316" width="9.140625" style="116"/>
    <col min="5317" max="5317" width="8.5703125" style="116" customWidth="1"/>
    <col min="5318" max="5318" width="6.5703125" style="116" customWidth="1"/>
    <col min="5319" max="5319" width="7.7109375" style="116" customWidth="1"/>
    <col min="5320" max="5320" width="7.42578125" style="116" customWidth="1"/>
    <col min="5321" max="5321" width="20.42578125" style="116" customWidth="1"/>
    <col min="5322" max="5322" width="6.85546875" style="116" customWidth="1"/>
    <col min="5323" max="5323" width="10.28515625" style="116" customWidth="1"/>
    <col min="5324" max="5324" width="7.5703125" style="116" customWidth="1"/>
    <col min="5325" max="5325" width="5.42578125" style="116" customWidth="1"/>
    <col min="5326" max="5326" width="6.7109375" style="116" customWidth="1"/>
    <col min="5327" max="5327" width="13.5703125" style="116" customWidth="1"/>
    <col min="5328" max="5329" width="12.7109375" style="116" bestFit="1" customWidth="1"/>
    <col min="5330" max="5330" width="9.7109375" style="116" bestFit="1" customWidth="1"/>
    <col min="5331" max="5331" width="9.85546875" style="116" bestFit="1" customWidth="1"/>
    <col min="5332" max="5572" width="9.140625" style="116"/>
    <col min="5573" max="5573" width="8.5703125" style="116" customWidth="1"/>
    <col min="5574" max="5574" width="6.5703125" style="116" customWidth="1"/>
    <col min="5575" max="5575" width="7.7109375" style="116" customWidth="1"/>
    <col min="5576" max="5576" width="7.42578125" style="116" customWidth="1"/>
    <col min="5577" max="5577" width="20.42578125" style="116" customWidth="1"/>
    <col min="5578" max="5578" width="6.85546875" style="116" customWidth="1"/>
    <col min="5579" max="5579" width="10.28515625" style="116" customWidth="1"/>
    <col min="5580" max="5580" width="7.5703125" style="116" customWidth="1"/>
    <col min="5581" max="5581" width="5.42578125" style="116" customWidth="1"/>
    <col min="5582" max="5582" width="6.7109375" style="116" customWidth="1"/>
    <col min="5583" max="5583" width="13.5703125" style="116" customWidth="1"/>
    <col min="5584" max="5585" width="12.7109375" style="116" bestFit="1" customWidth="1"/>
    <col min="5586" max="5586" width="9.7109375" style="116" bestFit="1" customWidth="1"/>
    <col min="5587" max="5587" width="9.85546875" style="116" bestFit="1" customWidth="1"/>
    <col min="5588" max="5828" width="9.140625" style="116"/>
    <col min="5829" max="5829" width="8.5703125" style="116" customWidth="1"/>
    <col min="5830" max="5830" width="6.5703125" style="116" customWidth="1"/>
    <col min="5831" max="5831" width="7.7109375" style="116" customWidth="1"/>
    <col min="5832" max="5832" width="7.42578125" style="116" customWidth="1"/>
    <col min="5833" max="5833" width="20.42578125" style="116" customWidth="1"/>
    <col min="5834" max="5834" width="6.85546875" style="116" customWidth="1"/>
    <col min="5835" max="5835" width="10.28515625" style="116" customWidth="1"/>
    <col min="5836" max="5836" width="7.5703125" style="116" customWidth="1"/>
    <col min="5837" max="5837" width="5.42578125" style="116" customWidth="1"/>
    <col min="5838" max="5838" width="6.7109375" style="116" customWidth="1"/>
    <col min="5839" max="5839" width="13.5703125" style="116" customWidth="1"/>
    <col min="5840" max="5841" width="12.7109375" style="116" bestFit="1" customWidth="1"/>
    <col min="5842" max="5842" width="9.7109375" style="116" bestFit="1" customWidth="1"/>
    <col min="5843" max="5843" width="9.85546875" style="116" bestFit="1" customWidth="1"/>
    <col min="5844" max="6084" width="9.140625" style="116"/>
    <col min="6085" max="6085" width="8.5703125" style="116" customWidth="1"/>
    <col min="6086" max="6086" width="6.5703125" style="116" customWidth="1"/>
    <col min="6087" max="6087" width="7.7109375" style="116" customWidth="1"/>
    <col min="6088" max="6088" width="7.42578125" style="116" customWidth="1"/>
    <col min="6089" max="6089" width="20.42578125" style="116" customWidth="1"/>
    <col min="6090" max="6090" width="6.85546875" style="116" customWidth="1"/>
    <col min="6091" max="6091" width="10.28515625" style="116" customWidth="1"/>
    <col min="6092" max="6092" width="7.5703125" style="116" customWidth="1"/>
    <col min="6093" max="6093" width="5.42578125" style="116" customWidth="1"/>
    <col min="6094" max="6094" width="6.7109375" style="116" customWidth="1"/>
    <col min="6095" max="6095" width="13.5703125" style="116" customWidth="1"/>
    <col min="6096" max="6097" width="12.7109375" style="116" bestFit="1" customWidth="1"/>
    <col min="6098" max="6098" width="9.7109375" style="116" bestFit="1" customWidth="1"/>
    <col min="6099" max="6099" width="9.85546875" style="116" bestFit="1" customWidth="1"/>
    <col min="6100" max="6340" width="9.140625" style="116"/>
    <col min="6341" max="6341" width="8.5703125" style="116" customWidth="1"/>
    <col min="6342" max="6342" width="6.5703125" style="116" customWidth="1"/>
    <col min="6343" max="6343" width="7.7109375" style="116" customWidth="1"/>
    <col min="6344" max="6344" width="7.42578125" style="116" customWidth="1"/>
    <col min="6345" max="6345" width="20.42578125" style="116" customWidth="1"/>
    <col min="6346" max="6346" width="6.85546875" style="116" customWidth="1"/>
    <col min="6347" max="6347" width="10.28515625" style="116" customWidth="1"/>
    <col min="6348" max="6348" width="7.5703125" style="116" customWidth="1"/>
    <col min="6349" max="6349" width="5.42578125" style="116" customWidth="1"/>
    <col min="6350" max="6350" width="6.7109375" style="116" customWidth="1"/>
    <col min="6351" max="6351" width="13.5703125" style="116" customWidth="1"/>
    <col min="6352" max="6353" width="12.7109375" style="116" bestFit="1" customWidth="1"/>
    <col min="6354" max="6354" width="9.7109375" style="116" bestFit="1" customWidth="1"/>
    <col min="6355" max="6355" width="9.85546875" style="116" bestFit="1" customWidth="1"/>
    <col min="6356" max="6596" width="9.140625" style="116"/>
    <col min="6597" max="6597" width="8.5703125" style="116" customWidth="1"/>
    <col min="6598" max="6598" width="6.5703125" style="116" customWidth="1"/>
    <col min="6599" max="6599" width="7.7109375" style="116" customWidth="1"/>
    <col min="6600" max="6600" width="7.42578125" style="116" customWidth="1"/>
    <col min="6601" max="6601" width="20.42578125" style="116" customWidth="1"/>
    <col min="6602" max="6602" width="6.85546875" style="116" customWidth="1"/>
    <col min="6603" max="6603" width="10.28515625" style="116" customWidth="1"/>
    <col min="6604" max="6604" width="7.5703125" style="116" customWidth="1"/>
    <col min="6605" max="6605" width="5.42578125" style="116" customWidth="1"/>
    <col min="6606" max="6606" width="6.7109375" style="116" customWidth="1"/>
    <col min="6607" max="6607" width="13.5703125" style="116" customWidth="1"/>
    <col min="6608" max="6609" width="12.7109375" style="116" bestFit="1" customWidth="1"/>
    <col min="6610" max="6610" width="9.7109375" style="116" bestFit="1" customWidth="1"/>
    <col min="6611" max="6611" width="9.85546875" style="116" bestFit="1" customWidth="1"/>
    <col min="6612" max="6852" width="9.140625" style="116"/>
    <col min="6853" max="6853" width="8.5703125" style="116" customWidth="1"/>
    <col min="6854" max="6854" width="6.5703125" style="116" customWidth="1"/>
    <col min="6855" max="6855" width="7.7109375" style="116" customWidth="1"/>
    <col min="6856" max="6856" width="7.42578125" style="116" customWidth="1"/>
    <col min="6857" max="6857" width="20.42578125" style="116" customWidth="1"/>
    <col min="6858" max="6858" width="6.85546875" style="116" customWidth="1"/>
    <col min="6859" max="6859" width="10.28515625" style="116" customWidth="1"/>
    <col min="6860" max="6860" width="7.5703125" style="116" customWidth="1"/>
    <col min="6861" max="6861" width="5.42578125" style="116" customWidth="1"/>
    <col min="6862" max="6862" width="6.7109375" style="116" customWidth="1"/>
    <col min="6863" max="6863" width="13.5703125" style="116" customWidth="1"/>
    <col min="6864" max="6865" width="12.7109375" style="116" bestFit="1" customWidth="1"/>
    <col min="6866" max="6866" width="9.7109375" style="116" bestFit="1" customWidth="1"/>
    <col min="6867" max="6867" width="9.85546875" style="116" bestFit="1" customWidth="1"/>
    <col min="6868" max="7108" width="9.140625" style="116"/>
    <col min="7109" max="7109" width="8.5703125" style="116" customWidth="1"/>
    <col min="7110" max="7110" width="6.5703125" style="116" customWidth="1"/>
    <col min="7111" max="7111" width="7.7109375" style="116" customWidth="1"/>
    <col min="7112" max="7112" width="7.42578125" style="116" customWidth="1"/>
    <col min="7113" max="7113" width="20.42578125" style="116" customWidth="1"/>
    <col min="7114" max="7114" width="6.85546875" style="116" customWidth="1"/>
    <col min="7115" max="7115" width="10.28515625" style="116" customWidth="1"/>
    <col min="7116" max="7116" width="7.5703125" style="116" customWidth="1"/>
    <col min="7117" max="7117" width="5.42578125" style="116" customWidth="1"/>
    <col min="7118" max="7118" width="6.7109375" style="116" customWidth="1"/>
    <col min="7119" max="7119" width="13.5703125" style="116" customWidth="1"/>
    <col min="7120" max="7121" width="12.7109375" style="116" bestFit="1" customWidth="1"/>
    <col min="7122" max="7122" width="9.7109375" style="116" bestFit="1" customWidth="1"/>
    <col min="7123" max="7123" width="9.85546875" style="116" bestFit="1" customWidth="1"/>
    <col min="7124" max="7364" width="9.140625" style="116"/>
    <col min="7365" max="7365" width="8.5703125" style="116" customWidth="1"/>
    <col min="7366" max="7366" width="6.5703125" style="116" customWidth="1"/>
    <col min="7367" max="7367" width="7.7109375" style="116" customWidth="1"/>
    <col min="7368" max="7368" width="7.42578125" style="116" customWidth="1"/>
    <col min="7369" max="7369" width="20.42578125" style="116" customWidth="1"/>
    <col min="7370" max="7370" width="6.85546875" style="116" customWidth="1"/>
    <col min="7371" max="7371" width="10.28515625" style="116" customWidth="1"/>
    <col min="7372" max="7372" width="7.5703125" style="116" customWidth="1"/>
    <col min="7373" max="7373" width="5.42578125" style="116" customWidth="1"/>
    <col min="7374" max="7374" width="6.7109375" style="116" customWidth="1"/>
    <col min="7375" max="7375" width="13.5703125" style="116" customWidth="1"/>
    <col min="7376" max="7377" width="12.7109375" style="116" bestFit="1" customWidth="1"/>
    <col min="7378" max="7378" width="9.7109375" style="116" bestFit="1" customWidth="1"/>
    <col min="7379" max="7379" width="9.85546875" style="116" bestFit="1" customWidth="1"/>
    <col min="7380" max="7620" width="9.140625" style="116"/>
    <col min="7621" max="7621" width="8.5703125" style="116" customWidth="1"/>
    <col min="7622" max="7622" width="6.5703125" style="116" customWidth="1"/>
    <col min="7623" max="7623" width="7.7109375" style="116" customWidth="1"/>
    <col min="7624" max="7624" width="7.42578125" style="116" customWidth="1"/>
    <col min="7625" max="7625" width="20.42578125" style="116" customWidth="1"/>
    <col min="7626" max="7626" width="6.85546875" style="116" customWidth="1"/>
    <col min="7627" max="7627" width="10.28515625" style="116" customWidth="1"/>
    <col min="7628" max="7628" width="7.5703125" style="116" customWidth="1"/>
    <col min="7629" max="7629" width="5.42578125" style="116" customWidth="1"/>
    <col min="7630" max="7630" width="6.7109375" style="116" customWidth="1"/>
    <col min="7631" max="7631" width="13.5703125" style="116" customWidth="1"/>
    <col min="7632" max="7633" width="12.7109375" style="116" bestFit="1" customWidth="1"/>
    <col min="7634" max="7634" width="9.7109375" style="116" bestFit="1" customWidth="1"/>
    <col min="7635" max="7635" width="9.85546875" style="116" bestFit="1" customWidth="1"/>
    <col min="7636" max="7876" width="9.140625" style="116"/>
    <col min="7877" max="7877" width="8.5703125" style="116" customWidth="1"/>
    <col min="7878" max="7878" width="6.5703125" style="116" customWidth="1"/>
    <col min="7879" max="7879" width="7.7109375" style="116" customWidth="1"/>
    <col min="7880" max="7880" width="7.42578125" style="116" customWidth="1"/>
    <col min="7881" max="7881" width="20.42578125" style="116" customWidth="1"/>
    <col min="7882" max="7882" width="6.85546875" style="116" customWidth="1"/>
    <col min="7883" max="7883" width="10.28515625" style="116" customWidth="1"/>
    <col min="7884" max="7884" width="7.5703125" style="116" customWidth="1"/>
    <col min="7885" max="7885" width="5.42578125" style="116" customWidth="1"/>
    <col min="7886" max="7886" width="6.7109375" style="116" customWidth="1"/>
    <col min="7887" max="7887" width="13.5703125" style="116" customWidth="1"/>
    <col min="7888" max="7889" width="12.7109375" style="116" bestFit="1" customWidth="1"/>
    <col min="7890" max="7890" width="9.7109375" style="116" bestFit="1" customWidth="1"/>
    <col min="7891" max="7891" width="9.85546875" style="116" bestFit="1" customWidth="1"/>
    <col min="7892" max="8132" width="9.140625" style="116"/>
    <col min="8133" max="8133" width="8.5703125" style="116" customWidth="1"/>
    <col min="8134" max="8134" width="6.5703125" style="116" customWidth="1"/>
    <col min="8135" max="8135" width="7.7109375" style="116" customWidth="1"/>
    <col min="8136" max="8136" width="7.42578125" style="116" customWidth="1"/>
    <col min="8137" max="8137" width="20.42578125" style="116" customWidth="1"/>
    <col min="8138" max="8138" width="6.85546875" style="116" customWidth="1"/>
    <col min="8139" max="8139" width="10.28515625" style="116" customWidth="1"/>
    <col min="8140" max="8140" width="7.5703125" style="116" customWidth="1"/>
    <col min="8141" max="8141" width="5.42578125" style="116" customWidth="1"/>
    <col min="8142" max="8142" width="6.7109375" style="116" customWidth="1"/>
    <col min="8143" max="8143" width="13.5703125" style="116" customWidth="1"/>
    <col min="8144" max="8145" width="12.7109375" style="116" bestFit="1" customWidth="1"/>
    <col min="8146" max="8146" width="9.7109375" style="116" bestFit="1" customWidth="1"/>
    <col min="8147" max="8147" width="9.85546875" style="116" bestFit="1" customWidth="1"/>
    <col min="8148" max="8388" width="9.140625" style="116"/>
    <col min="8389" max="8389" width="8.5703125" style="116" customWidth="1"/>
    <col min="8390" max="8390" width="6.5703125" style="116" customWidth="1"/>
    <col min="8391" max="8391" width="7.7109375" style="116" customWidth="1"/>
    <col min="8392" max="8392" width="7.42578125" style="116" customWidth="1"/>
    <col min="8393" max="8393" width="20.42578125" style="116" customWidth="1"/>
    <col min="8394" max="8394" width="6.85546875" style="116" customWidth="1"/>
    <col min="8395" max="8395" width="10.28515625" style="116" customWidth="1"/>
    <col min="8396" max="8396" width="7.5703125" style="116" customWidth="1"/>
    <col min="8397" max="8397" width="5.42578125" style="116" customWidth="1"/>
    <col min="8398" max="8398" width="6.7109375" style="116" customWidth="1"/>
    <col min="8399" max="8399" width="13.5703125" style="116" customWidth="1"/>
    <col min="8400" max="8401" width="12.7109375" style="116" bestFit="1" customWidth="1"/>
    <col min="8402" max="8402" width="9.7109375" style="116" bestFit="1" customWidth="1"/>
    <col min="8403" max="8403" width="9.85546875" style="116" bestFit="1" customWidth="1"/>
    <col min="8404" max="8644" width="9.140625" style="116"/>
    <col min="8645" max="8645" width="8.5703125" style="116" customWidth="1"/>
    <col min="8646" max="8646" width="6.5703125" style="116" customWidth="1"/>
    <col min="8647" max="8647" width="7.7109375" style="116" customWidth="1"/>
    <col min="8648" max="8648" width="7.42578125" style="116" customWidth="1"/>
    <col min="8649" max="8649" width="20.42578125" style="116" customWidth="1"/>
    <col min="8650" max="8650" width="6.85546875" style="116" customWidth="1"/>
    <col min="8651" max="8651" width="10.28515625" style="116" customWidth="1"/>
    <col min="8652" max="8652" width="7.5703125" style="116" customWidth="1"/>
    <col min="8653" max="8653" width="5.42578125" style="116" customWidth="1"/>
    <col min="8654" max="8654" width="6.7109375" style="116" customWidth="1"/>
    <col min="8655" max="8655" width="13.5703125" style="116" customWidth="1"/>
    <col min="8656" max="8657" width="12.7109375" style="116" bestFit="1" customWidth="1"/>
    <col min="8658" max="8658" width="9.7109375" style="116" bestFit="1" customWidth="1"/>
    <col min="8659" max="8659" width="9.85546875" style="116" bestFit="1" customWidth="1"/>
    <col min="8660" max="8900" width="9.140625" style="116"/>
    <col min="8901" max="8901" width="8.5703125" style="116" customWidth="1"/>
    <col min="8902" max="8902" width="6.5703125" style="116" customWidth="1"/>
    <col min="8903" max="8903" width="7.7109375" style="116" customWidth="1"/>
    <col min="8904" max="8904" width="7.42578125" style="116" customWidth="1"/>
    <col min="8905" max="8905" width="20.42578125" style="116" customWidth="1"/>
    <col min="8906" max="8906" width="6.85546875" style="116" customWidth="1"/>
    <col min="8907" max="8907" width="10.28515625" style="116" customWidth="1"/>
    <col min="8908" max="8908" width="7.5703125" style="116" customWidth="1"/>
    <col min="8909" max="8909" width="5.42578125" style="116" customWidth="1"/>
    <col min="8910" max="8910" width="6.7109375" style="116" customWidth="1"/>
    <col min="8911" max="8911" width="13.5703125" style="116" customWidth="1"/>
    <col min="8912" max="8913" width="12.7109375" style="116" bestFit="1" customWidth="1"/>
    <col min="8914" max="8914" width="9.7109375" style="116" bestFit="1" customWidth="1"/>
    <col min="8915" max="8915" width="9.85546875" style="116" bestFit="1" customWidth="1"/>
    <col min="8916" max="9156" width="9.140625" style="116"/>
    <col min="9157" max="9157" width="8.5703125" style="116" customWidth="1"/>
    <col min="9158" max="9158" width="6.5703125" style="116" customWidth="1"/>
    <col min="9159" max="9159" width="7.7109375" style="116" customWidth="1"/>
    <col min="9160" max="9160" width="7.42578125" style="116" customWidth="1"/>
    <col min="9161" max="9161" width="20.42578125" style="116" customWidth="1"/>
    <col min="9162" max="9162" width="6.85546875" style="116" customWidth="1"/>
    <col min="9163" max="9163" width="10.28515625" style="116" customWidth="1"/>
    <col min="9164" max="9164" width="7.5703125" style="116" customWidth="1"/>
    <col min="9165" max="9165" width="5.42578125" style="116" customWidth="1"/>
    <col min="9166" max="9166" width="6.7109375" style="116" customWidth="1"/>
    <col min="9167" max="9167" width="13.5703125" style="116" customWidth="1"/>
    <col min="9168" max="9169" width="12.7109375" style="116" bestFit="1" customWidth="1"/>
    <col min="9170" max="9170" width="9.7109375" style="116" bestFit="1" customWidth="1"/>
    <col min="9171" max="9171" width="9.85546875" style="116" bestFit="1" customWidth="1"/>
    <col min="9172" max="9412" width="9.140625" style="116"/>
    <col min="9413" max="9413" width="8.5703125" style="116" customWidth="1"/>
    <col min="9414" max="9414" width="6.5703125" style="116" customWidth="1"/>
    <col min="9415" max="9415" width="7.7109375" style="116" customWidth="1"/>
    <col min="9416" max="9416" width="7.42578125" style="116" customWidth="1"/>
    <col min="9417" max="9417" width="20.42578125" style="116" customWidth="1"/>
    <col min="9418" max="9418" width="6.85546875" style="116" customWidth="1"/>
    <col min="9419" max="9419" width="10.28515625" style="116" customWidth="1"/>
    <col min="9420" max="9420" width="7.5703125" style="116" customWidth="1"/>
    <col min="9421" max="9421" width="5.42578125" style="116" customWidth="1"/>
    <col min="9422" max="9422" width="6.7109375" style="116" customWidth="1"/>
    <col min="9423" max="9423" width="13.5703125" style="116" customWidth="1"/>
    <col min="9424" max="9425" width="12.7109375" style="116" bestFit="1" customWidth="1"/>
    <col min="9426" max="9426" width="9.7109375" style="116" bestFit="1" customWidth="1"/>
    <col min="9427" max="9427" width="9.85546875" style="116" bestFit="1" customWidth="1"/>
    <col min="9428" max="9668" width="9.140625" style="116"/>
    <col min="9669" max="9669" width="8.5703125" style="116" customWidth="1"/>
    <col min="9670" max="9670" width="6.5703125" style="116" customWidth="1"/>
    <col min="9671" max="9671" width="7.7109375" style="116" customWidth="1"/>
    <col min="9672" max="9672" width="7.42578125" style="116" customWidth="1"/>
    <col min="9673" max="9673" width="20.42578125" style="116" customWidth="1"/>
    <col min="9674" max="9674" width="6.85546875" style="116" customWidth="1"/>
    <col min="9675" max="9675" width="10.28515625" style="116" customWidth="1"/>
    <col min="9676" max="9676" width="7.5703125" style="116" customWidth="1"/>
    <col min="9677" max="9677" width="5.42578125" style="116" customWidth="1"/>
    <col min="9678" max="9678" width="6.7109375" style="116" customWidth="1"/>
    <col min="9679" max="9679" width="13.5703125" style="116" customWidth="1"/>
    <col min="9680" max="9681" width="12.7109375" style="116" bestFit="1" customWidth="1"/>
    <col min="9682" max="9682" width="9.7109375" style="116" bestFit="1" customWidth="1"/>
    <col min="9683" max="9683" width="9.85546875" style="116" bestFit="1" customWidth="1"/>
    <col min="9684" max="9924" width="9.140625" style="116"/>
    <col min="9925" max="9925" width="8.5703125" style="116" customWidth="1"/>
    <col min="9926" max="9926" width="6.5703125" style="116" customWidth="1"/>
    <col min="9927" max="9927" width="7.7109375" style="116" customWidth="1"/>
    <col min="9928" max="9928" width="7.42578125" style="116" customWidth="1"/>
    <col min="9929" max="9929" width="20.42578125" style="116" customWidth="1"/>
    <col min="9930" max="9930" width="6.85546875" style="116" customWidth="1"/>
    <col min="9931" max="9931" width="10.28515625" style="116" customWidth="1"/>
    <col min="9932" max="9932" width="7.5703125" style="116" customWidth="1"/>
    <col min="9933" max="9933" width="5.42578125" style="116" customWidth="1"/>
    <col min="9934" max="9934" width="6.7109375" style="116" customWidth="1"/>
    <col min="9935" max="9935" width="13.5703125" style="116" customWidth="1"/>
    <col min="9936" max="9937" width="12.7109375" style="116" bestFit="1" customWidth="1"/>
    <col min="9938" max="9938" width="9.7109375" style="116" bestFit="1" customWidth="1"/>
    <col min="9939" max="9939" width="9.85546875" style="116" bestFit="1" customWidth="1"/>
    <col min="9940" max="10180" width="9.140625" style="116"/>
    <col min="10181" max="10181" width="8.5703125" style="116" customWidth="1"/>
    <col min="10182" max="10182" width="6.5703125" style="116" customWidth="1"/>
    <col min="10183" max="10183" width="7.7109375" style="116" customWidth="1"/>
    <col min="10184" max="10184" width="7.42578125" style="116" customWidth="1"/>
    <col min="10185" max="10185" width="20.42578125" style="116" customWidth="1"/>
    <col min="10186" max="10186" width="6.85546875" style="116" customWidth="1"/>
    <col min="10187" max="10187" width="10.28515625" style="116" customWidth="1"/>
    <col min="10188" max="10188" width="7.5703125" style="116" customWidth="1"/>
    <col min="10189" max="10189" width="5.42578125" style="116" customWidth="1"/>
    <col min="10190" max="10190" width="6.7109375" style="116" customWidth="1"/>
    <col min="10191" max="10191" width="13.5703125" style="116" customWidth="1"/>
    <col min="10192" max="10193" width="12.7109375" style="116" bestFit="1" customWidth="1"/>
    <col min="10194" max="10194" width="9.7109375" style="116" bestFit="1" customWidth="1"/>
    <col min="10195" max="10195" width="9.85546875" style="116" bestFit="1" customWidth="1"/>
    <col min="10196" max="10436" width="9.140625" style="116"/>
    <col min="10437" max="10437" width="8.5703125" style="116" customWidth="1"/>
    <col min="10438" max="10438" width="6.5703125" style="116" customWidth="1"/>
    <col min="10439" max="10439" width="7.7109375" style="116" customWidth="1"/>
    <col min="10440" max="10440" width="7.42578125" style="116" customWidth="1"/>
    <col min="10441" max="10441" width="20.42578125" style="116" customWidth="1"/>
    <col min="10442" max="10442" width="6.85546875" style="116" customWidth="1"/>
    <col min="10443" max="10443" width="10.28515625" style="116" customWidth="1"/>
    <col min="10444" max="10444" width="7.5703125" style="116" customWidth="1"/>
    <col min="10445" max="10445" width="5.42578125" style="116" customWidth="1"/>
    <col min="10446" max="10446" width="6.7109375" style="116" customWidth="1"/>
    <col min="10447" max="10447" width="13.5703125" style="116" customWidth="1"/>
    <col min="10448" max="10449" width="12.7109375" style="116" bestFit="1" customWidth="1"/>
    <col min="10450" max="10450" width="9.7109375" style="116" bestFit="1" customWidth="1"/>
    <col min="10451" max="10451" width="9.85546875" style="116" bestFit="1" customWidth="1"/>
    <col min="10452" max="10692" width="9.140625" style="116"/>
    <col min="10693" max="10693" width="8.5703125" style="116" customWidth="1"/>
    <col min="10694" max="10694" width="6.5703125" style="116" customWidth="1"/>
    <col min="10695" max="10695" width="7.7109375" style="116" customWidth="1"/>
    <col min="10696" max="10696" width="7.42578125" style="116" customWidth="1"/>
    <col min="10697" max="10697" width="20.42578125" style="116" customWidth="1"/>
    <col min="10698" max="10698" width="6.85546875" style="116" customWidth="1"/>
    <col min="10699" max="10699" width="10.28515625" style="116" customWidth="1"/>
    <col min="10700" max="10700" width="7.5703125" style="116" customWidth="1"/>
    <col min="10701" max="10701" width="5.42578125" style="116" customWidth="1"/>
    <col min="10702" max="10702" width="6.7109375" style="116" customWidth="1"/>
    <col min="10703" max="10703" width="13.5703125" style="116" customWidth="1"/>
    <col min="10704" max="10705" width="12.7109375" style="116" bestFit="1" customWidth="1"/>
    <col min="10706" max="10706" width="9.7109375" style="116" bestFit="1" customWidth="1"/>
    <col min="10707" max="10707" width="9.85546875" style="116" bestFit="1" customWidth="1"/>
    <col min="10708" max="10948" width="9.140625" style="116"/>
    <col min="10949" max="10949" width="8.5703125" style="116" customWidth="1"/>
    <col min="10950" max="10950" width="6.5703125" style="116" customWidth="1"/>
    <col min="10951" max="10951" width="7.7109375" style="116" customWidth="1"/>
    <col min="10952" max="10952" width="7.42578125" style="116" customWidth="1"/>
    <col min="10953" max="10953" width="20.42578125" style="116" customWidth="1"/>
    <col min="10954" max="10954" width="6.85546875" style="116" customWidth="1"/>
    <col min="10955" max="10955" width="10.28515625" style="116" customWidth="1"/>
    <col min="10956" max="10956" width="7.5703125" style="116" customWidth="1"/>
    <col min="10957" max="10957" width="5.42578125" style="116" customWidth="1"/>
    <col min="10958" max="10958" width="6.7109375" style="116" customWidth="1"/>
    <col min="10959" max="10959" width="13.5703125" style="116" customWidth="1"/>
    <col min="10960" max="10961" width="12.7109375" style="116" bestFit="1" customWidth="1"/>
    <col min="10962" max="10962" width="9.7109375" style="116" bestFit="1" customWidth="1"/>
    <col min="10963" max="10963" width="9.85546875" style="116" bestFit="1" customWidth="1"/>
    <col min="10964" max="11204" width="9.140625" style="116"/>
    <col min="11205" max="11205" width="8.5703125" style="116" customWidth="1"/>
    <col min="11206" max="11206" width="6.5703125" style="116" customWidth="1"/>
    <col min="11207" max="11207" width="7.7109375" style="116" customWidth="1"/>
    <col min="11208" max="11208" width="7.42578125" style="116" customWidth="1"/>
    <col min="11209" max="11209" width="20.42578125" style="116" customWidth="1"/>
    <col min="11210" max="11210" width="6.85546875" style="116" customWidth="1"/>
    <col min="11211" max="11211" width="10.28515625" style="116" customWidth="1"/>
    <col min="11212" max="11212" width="7.5703125" style="116" customWidth="1"/>
    <col min="11213" max="11213" width="5.42578125" style="116" customWidth="1"/>
    <col min="11214" max="11214" width="6.7109375" style="116" customWidth="1"/>
    <col min="11215" max="11215" width="13.5703125" style="116" customWidth="1"/>
    <col min="11216" max="11217" width="12.7109375" style="116" bestFit="1" customWidth="1"/>
    <col min="11218" max="11218" width="9.7109375" style="116" bestFit="1" customWidth="1"/>
    <col min="11219" max="11219" width="9.85546875" style="116" bestFit="1" customWidth="1"/>
    <col min="11220" max="11460" width="9.140625" style="116"/>
    <col min="11461" max="11461" width="8.5703125" style="116" customWidth="1"/>
    <col min="11462" max="11462" width="6.5703125" style="116" customWidth="1"/>
    <col min="11463" max="11463" width="7.7109375" style="116" customWidth="1"/>
    <col min="11464" max="11464" width="7.42578125" style="116" customWidth="1"/>
    <col min="11465" max="11465" width="20.42578125" style="116" customWidth="1"/>
    <col min="11466" max="11466" width="6.85546875" style="116" customWidth="1"/>
    <col min="11467" max="11467" width="10.28515625" style="116" customWidth="1"/>
    <col min="11468" max="11468" width="7.5703125" style="116" customWidth="1"/>
    <col min="11469" max="11469" width="5.42578125" style="116" customWidth="1"/>
    <col min="11470" max="11470" width="6.7109375" style="116" customWidth="1"/>
    <col min="11471" max="11471" width="13.5703125" style="116" customWidth="1"/>
    <col min="11472" max="11473" width="12.7109375" style="116" bestFit="1" customWidth="1"/>
    <col min="11474" max="11474" width="9.7109375" style="116" bestFit="1" customWidth="1"/>
    <col min="11475" max="11475" width="9.85546875" style="116" bestFit="1" customWidth="1"/>
    <col min="11476" max="11716" width="9.140625" style="116"/>
    <col min="11717" max="11717" width="8.5703125" style="116" customWidth="1"/>
    <col min="11718" max="11718" width="6.5703125" style="116" customWidth="1"/>
    <col min="11719" max="11719" width="7.7109375" style="116" customWidth="1"/>
    <col min="11720" max="11720" width="7.42578125" style="116" customWidth="1"/>
    <col min="11721" max="11721" width="20.42578125" style="116" customWidth="1"/>
    <col min="11722" max="11722" width="6.85546875" style="116" customWidth="1"/>
    <col min="11723" max="11723" width="10.28515625" style="116" customWidth="1"/>
    <col min="11724" max="11724" width="7.5703125" style="116" customWidth="1"/>
    <col min="11725" max="11725" width="5.42578125" style="116" customWidth="1"/>
    <col min="11726" max="11726" width="6.7109375" style="116" customWidth="1"/>
    <col min="11727" max="11727" width="13.5703125" style="116" customWidth="1"/>
    <col min="11728" max="11729" width="12.7109375" style="116" bestFit="1" customWidth="1"/>
    <col min="11730" max="11730" width="9.7109375" style="116" bestFit="1" customWidth="1"/>
    <col min="11731" max="11731" width="9.85546875" style="116" bestFit="1" customWidth="1"/>
    <col min="11732" max="11972" width="9.140625" style="116"/>
    <col min="11973" max="11973" width="8.5703125" style="116" customWidth="1"/>
    <col min="11974" max="11974" width="6.5703125" style="116" customWidth="1"/>
    <col min="11975" max="11975" width="7.7109375" style="116" customWidth="1"/>
    <col min="11976" max="11976" width="7.42578125" style="116" customWidth="1"/>
    <col min="11977" max="11977" width="20.42578125" style="116" customWidth="1"/>
    <col min="11978" max="11978" width="6.85546875" style="116" customWidth="1"/>
    <col min="11979" max="11979" width="10.28515625" style="116" customWidth="1"/>
    <col min="11980" max="11980" width="7.5703125" style="116" customWidth="1"/>
    <col min="11981" max="11981" width="5.42578125" style="116" customWidth="1"/>
    <col min="11982" max="11982" width="6.7109375" style="116" customWidth="1"/>
    <col min="11983" max="11983" width="13.5703125" style="116" customWidth="1"/>
    <col min="11984" max="11985" width="12.7109375" style="116" bestFit="1" customWidth="1"/>
    <col min="11986" max="11986" width="9.7109375" style="116" bestFit="1" customWidth="1"/>
    <col min="11987" max="11987" width="9.85546875" style="116" bestFit="1" customWidth="1"/>
    <col min="11988" max="12228" width="9.140625" style="116"/>
    <col min="12229" max="12229" width="8.5703125" style="116" customWidth="1"/>
    <col min="12230" max="12230" width="6.5703125" style="116" customWidth="1"/>
    <col min="12231" max="12231" width="7.7109375" style="116" customWidth="1"/>
    <col min="12232" max="12232" width="7.42578125" style="116" customWidth="1"/>
    <col min="12233" max="12233" width="20.42578125" style="116" customWidth="1"/>
    <col min="12234" max="12234" width="6.85546875" style="116" customWidth="1"/>
    <col min="12235" max="12235" width="10.28515625" style="116" customWidth="1"/>
    <col min="12236" max="12236" width="7.5703125" style="116" customWidth="1"/>
    <col min="12237" max="12237" width="5.42578125" style="116" customWidth="1"/>
    <col min="12238" max="12238" width="6.7109375" style="116" customWidth="1"/>
    <col min="12239" max="12239" width="13.5703125" style="116" customWidth="1"/>
    <col min="12240" max="12241" width="12.7109375" style="116" bestFit="1" customWidth="1"/>
    <col min="12242" max="12242" width="9.7109375" style="116" bestFit="1" customWidth="1"/>
    <col min="12243" max="12243" width="9.85546875" style="116" bestFit="1" customWidth="1"/>
    <col min="12244" max="12484" width="9.140625" style="116"/>
    <col min="12485" max="12485" width="8.5703125" style="116" customWidth="1"/>
    <col min="12486" max="12486" width="6.5703125" style="116" customWidth="1"/>
    <col min="12487" max="12487" width="7.7109375" style="116" customWidth="1"/>
    <col min="12488" max="12488" width="7.42578125" style="116" customWidth="1"/>
    <col min="12489" max="12489" width="20.42578125" style="116" customWidth="1"/>
    <col min="12490" max="12490" width="6.85546875" style="116" customWidth="1"/>
    <col min="12491" max="12491" width="10.28515625" style="116" customWidth="1"/>
    <col min="12492" max="12492" width="7.5703125" style="116" customWidth="1"/>
    <col min="12493" max="12493" width="5.42578125" style="116" customWidth="1"/>
    <col min="12494" max="12494" width="6.7109375" style="116" customWidth="1"/>
    <col min="12495" max="12495" width="13.5703125" style="116" customWidth="1"/>
    <col min="12496" max="12497" width="12.7109375" style="116" bestFit="1" customWidth="1"/>
    <col min="12498" max="12498" width="9.7109375" style="116" bestFit="1" customWidth="1"/>
    <col min="12499" max="12499" width="9.85546875" style="116" bestFit="1" customWidth="1"/>
    <col min="12500" max="12740" width="9.140625" style="116"/>
    <col min="12741" max="12741" width="8.5703125" style="116" customWidth="1"/>
    <col min="12742" max="12742" width="6.5703125" style="116" customWidth="1"/>
    <col min="12743" max="12743" width="7.7109375" style="116" customWidth="1"/>
    <col min="12744" max="12744" width="7.42578125" style="116" customWidth="1"/>
    <col min="12745" max="12745" width="20.42578125" style="116" customWidth="1"/>
    <col min="12746" max="12746" width="6.85546875" style="116" customWidth="1"/>
    <col min="12747" max="12747" width="10.28515625" style="116" customWidth="1"/>
    <col min="12748" max="12748" width="7.5703125" style="116" customWidth="1"/>
    <col min="12749" max="12749" width="5.42578125" style="116" customWidth="1"/>
    <col min="12750" max="12750" width="6.7109375" style="116" customWidth="1"/>
    <col min="12751" max="12751" width="13.5703125" style="116" customWidth="1"/>
    <col min="12752" max="12753" width="12.7109375" style="116" bestFit="1" customWidth="1"/>
    <col min="12754" max="12754" width="9.7109375" style="116" bestFit="1" customWidth="1"/>
    <col min="12755" max="12755" width="9.85546875" style="116" bestFit="1" customWidth="1"/>
    <col min="12756" max="12996" width="9.140625" style="116"/>
    <col min="12997" max="12997" width="8.5703125" style="116" customWidth="1"/>
    <col min="12998" max="12998" width="6.5703125" style="116" customWidth="1"/>
    <col min="12999" max="12999" width="7.7109375" style="116" customWidth="1"/>
    <col min="13000" max="13000" width="7.42578125" style="116" customWidth="1"/>
    <col min="13001" max="13001" width="20.42578125" style="116" customWidth="1"/>
    <col min="13002" max="13002" width="6.85546875" style="116" customWidth="1"/>
    <col min="13003" max="13003" width="10.28515625" style="116" customWidth="1"/>
    <col min="13004" max="13004" width="7.5703125" style="116" customWidth="1"/>
    <col min="13005" max="13005" width="5.42578125" style="116" customWidth="1"/>
    <col min="13006" max="13006" width="6.7109375" style="116" customWidth="1"/>
    <col min="13007" max="13007" width="13.5703125" style="116" customWidth="1"/>
    <col min="13008" max="13009" width="12.7109375" style="116" bestFit="1" customWidth="1"/>
    <col min="13010" max="13010" width="9.7109375" style="116" bestFit="1" customWidth="1"/>
    <col min="13011" max="13011" width="9.85546875" style="116" bestFit="1" customWidth="1"/>
    <col min="13012" max="13252" width="9.140625" style="116"/>
    <col min="13253" max="13253" width="8.5703125" style="116" customWidth="1"/>
    <col min="13254" max="13254" width="6.5703125" style="116" customWidth="1"/>
    <col min="13255" max="13255" width="7.7109375" style="116" customWidth="1"/>
    <col min="13256" max="13256" width="7.42578125" style="116" customWidth="1"/>
    <col min="13257" max="13257" width="20.42578125" style="116" customWidth="1"/>
    <col min="13258" max="13258" width="6.85546875" style="116" customWidth="1"/>
    <col min="13259" max="13259" width="10.28515625" style="116" customWidth="1"/>
    <col min="13260" max="13260" width="7.5703125" style="116" customWidth="1"/>
    <col min="13261" max="13261" width="5.42578125" style="116" customWidth="1"/>
    <col min="13262" max="13262" width="6.7109375" style="116" customWidth="1"/>
    <col min="13263" max="13263" width="13.5703125" style="116" customWidth="1"/>
    <col min="13264" max="13265" width="12.7109375" style="116" bestFit="1" customWidth="1"/>
    <col min="13266" max="13266" width="9.7109375" style="116" bestFit="1" customWidth="1"/>
    <col min="13267" max="13267" width="9.85546875" style="116" bestFit="1" customWidth="1"/>
    <col min="13268" max="13508" width="9.140625" style="116"/>
    <col min="13509" max="13509" width="8.5703125" style="116" customWidth="1"/>
    <col min="13510" max="13510" width="6.5703125" style="116" customWidth="1"/>
    <col min="13511" max="13511" width="7.7109375" style="116" customWidth="1"/>
    <col min="13512" max="13512" width="7.42578125" style="116" customWidth="1"/>
    <col min="13513" max="13513" width="20.42578125" style="116" customWidth="1"/>
    <col min="13514" max="13514" width="6.85546875" style="116" customWidth="1"/>
    <col min="13515" max="13515" width="10.28515625" style="116" customWidth="1"/>
    <col min="13516" max="13516" width="7.5703125" style="116" customWidth="1"/>
    <col min="13517" max="13517" width="5.42578125" style="116" customWidth="1"/>
    <col min="13518" max="13518" width="6.7109375" style="116" customWidth="1"/>
    <col min="13519" max="13519" width="13.5703125" style="116" customWidth="1"/>
    <col min="13520" max="13521" width="12.7109375" style="116" bestFit="1" customWidth="1"/>
    <col min="13522" max="13522" width="9.7109375" style="116" bestFit="1" customWidth="1"/>
    <col min="13523" max="13523" width="9.85546875" style="116" bestFit="1" customWidth="1"/>
    <col min="13524" max="13764" width="9.140625" style="116"/>
    <col min="13765" max="13765" width="8.5703125" style="116" customWidth="1"/>
    <col min="13766" max="13766" width="6.5703125" style="116" customWidth="1"/>
    <col min="13767" max="13767" width="7.7109375" style="116" customWidth="1"/>
    <col min="13768" max="13768" width="7.42578125" style="116" customWidth="1"/>
    <col min="13769" max="13769" width="20.42578125" style="116" customWidth="1"/>
    <col min="13770" max="13770" width="6.85546875" style="116" customWidth="1"/>
    <col min="13771" max="13771" width="10.28515625" style="116" customWidth="1"/>
    <col min="13772" max="13772" width="7.5703125" style="116" customWidth="1"/>
    <col min="13773" max="13773" width="5.42578125" style="116" customWidth="1"/>
    <col min="13774" max="13774" width="6.7109375" style="116" customWidth="1"/>
    <col min="13775" max="13775" width="13.5703125" style="116" customWidth="1"/>
    <col min="13776" max="13777" width="12.7109375" style="116" bestFit="1" customWidth="1"/>
    <col min="13778" max="13778" width="9.7109375" style="116" bestFit="1" customWidth="1"/>
    <col min="13779" max="13779" width="9.85546875" style="116" bestFit="1" customWidth="1"/>
    <col min="13780" max="14020" width="9.140625" style="116"/>
    <col min="14021" max="14021" width="8.5703125" style="116" customWidth="1"/>
    <col min="14022" max="14022" width="6.5703125" style="116" customWidth="1"/>
    <col min="14023" max="14023" width="7.7109375" style="116" customWidth="1"/>
    <col min="14024" max="14024" width="7.42578125" style="116" customWidth="1"/>
    <col min="14025" max="14025" width="20.42578125" style="116" customWidth="1"/>
    <col min="14026" max="14026" width="6.85546875" style="116" customWidth="1"/>
    <col min="14027" max="14027" width="10.28515625" style="116" customWidth="1"/>
    <col min="14028" max="14028" width="7.5703125" style="116" customWidth="1"/>
    <col min="14029" max="14029" width="5.42578125" style="116" customWidth="1"/>
    <col min="14030" max="14030" width="6.7109375" style="116" customWidth="1"/>
    <col min="14031" max="14031" width="13.5703125" style="116" customWidth="1"/>
    <col min="14032" max="14033" width="12.7109375" style="116" bestFit="1" customWidth="1"/>
    <col min="14034" max="14034" width="9.7109375" style="116" bestFit="1" customWidth="1"/>
    <col min="14035" max="14035" width="9.85546875" style="116" bestFit="1" customWidth="1"/>
    <col min="14036" max="14276" width="9.140625" style="116"/>
    <col min="14277" max="14277" width="8.5703125" style="116" customWidth="1"/>
    <col min="14278" max="14278" width="6.5703125" style="116" customWidth="1"/>
    <col min="14279" max="14279" width="7.7109375" style="116" customWidth="1"/>
    <col min="14280" max="14280" width="7.42578125" style="116" customWidth="1"/>
    <col min="14281" max="14281" width="20.42578125" style="116" customWidth="1"/>
    <col min="14282" max="14282" width="6.85546875" style="116" customWidth="1"/>
    <col min="14283" max="14283" width="10.28515625" style="116" customWidth="1"/>
    <col min="14284" max="14284" width="7.5703125" style="116" customWidth="1"/>
    <col min="14285" max="14285" width="5.42578125" style="116" customWidth="1"/>
    <col min="14286" max="14286" width="6.7109375" style="116" customWidth="1"/>
    <col min="14287" max="14287" width="13.5703125" style="116" customWidth="1"/>
    <col min="14288" max="14289" width="12.7109375" style="116" bestFit="1" customWidth="1"/>
    <col min="14290" max="14290" width="9.7109375" style="116" bestFit="1" customWidth="1"/>
    <col min="14291" max="14291" width="9.85546875" style="116" bestFit="1" customWidth="1"/>
    <col min="14292" max="14532" width="9.140625" style="116"/>
    <col min="14533" max="14533" width="8.5703125" style="116" customWidth="1"/>
    <col min="14534" max="14534" width="6.5703125" style="116" customWidth="1"/>
    <col min="14535" max="14535" width="7.7109375" style="116" customWidth="1"/>
    <col min="14536" max="14536" width="7.42578125" style="116" customWidth="1"/>
    <col min="14537" max="14537" width="20.42578125" style="116" customWidth="1"/>
    <col min="14538" max="14538" width="6.85546875" style="116" customWidth="1"/>
    <col min="14539" max="14539" width="10.28515625" style="116" customWidth="1"/>
    <col min="14540" max="14540" width="7.5703125" style="116" customWidth="1"/>
    <col min="14541" max="14541" width="5.42578125" style="116" customWidth="1"/>
    <col min="14542" max="14542" width="6.7109375" style="116" customWidth="1"/>
    <col min="14543" max="14543" width="13.5703125" style="116" customWidth="1"/>
    <col min="14544" max="14545" width="12.7109375" style="116" bestFit="1" customWidth="1"/>
    <col min="14546" max="14546" width="9.7109375" style="116" bestFit="1" customWidth="1"/>
    <col min="14547" max="14547" width="9.85546875" style="116" bestFit="1" customWidth="1"/>
    <col min="14548" max="14788" width="9.140625" style="116"/>
    <col min="14789" max="14789" width="8.5703125" style="116" customWidth="1"/>
    <col min="14790" max="14790" width="6.5703125" style="116" customWidth="1"/>
    <col min="14791" max="14791" width="7.7109375" style="116" customWidth="1"/>
    <col min="14792" max="14792" width="7.42578125" style="116" customWidth="1"/>
    <col min="14793" max="14793" width="20.42578125" style="116" customWidth="1"/>
    <col min="14794" max="14794" width="6.85546875" style="116" customWidth="1"/>
    <col min="14795" max="14795" width="10.28515625" style="116" customWidth="1"/>
    <col min="14796" max="14796" width="7.5703125" style="116" customWidth="1"/>
    <col min="14797" max="14797" width="5.42578125" style="116" customWidth="1"/>
    <col min="14798" max="14798" width="6.7109375" style="116" customWidth="1"/>
    <col min="14799" max="14799" width="13.5703125" style="116" customWidth="1"/>
    <col min="14800" max="14801" width="12.7109375" style="116" bestFit="1" customWidth="1"/>
    <col min="14802" max="14802" width="9.7109375" style="116" bestFit="1" customWidth="1"/>
    <col min="14803" max="14803" width="9.85546875" style="116" bestFit="1" customWidth="1"/>
    <col min="14804" max="15044" width="9.140625" style="116"/>
    <col min="15045" max="15045" width="8.5703125" style="116" customWidth="1"/>
    <col min="15046" max="15046" width="6.5703125" style="116" customWidth="1"/>
    <col min="15047" max="15047" width="7.7109375" style="116" customWidth="1"/>
    <col min="15048" max="15048" width="7.42578125" style="116" customWidth="1"/>
    <col min="15049" max="15049" width="20.42578125" style="116" customWidth="1"/>
    <col min="15050" max="15050" width="6.85546875" style="116" customWidth="1"/>
    <col min="15051" max="15051" width="10.28515625" style="116" customWidth="1"/>
    <col min="15052" max="15052" width="7.5703125" style="116" customWidth="1"/>
    <col min="15053" max="15053" width="5.42578125" style="116" customWidth="1"/>
    <col min="15054" max="15054" width="6.7109375" style="116" customWidth="1"/>
    <col min="15055" max="15055" width="13.5703125" style="116" customWidth="1"/>
    <col min="15056" max="15057" width="12.7109375" style="116" bestFit="1" customWidth="1"/>
    <col min="15058" max="15058" width="9.7109375" style="116" bestFit="1" customWidth="1"/>
    <col min="15059" max="15059" width="9.85546875" style="116" bestFit="1" customWidth="1"/>
    <col min="15060" max="15300" width="9.140625" style="116"/>
    <col min="15301" max="15301" width="8.5703125" style="116" customWidth="1"/>
    <col min="15302" max="15302" width="6.5703125" style="116" customWidth="1"/>
    <col min="15303" max="15303" width="7.7109375" style="116" customWidth="1"/>
    <col min="15304" max="15304" width="7.42578125" style="116" customWidth="1"/>
    <col min="15305" max="15305" width="20.42578125" style="116" customWidth="1"/>
    <col min="15306" max="15306" width="6.85546875" style="116" customWidth="1"/>
    <col min="15307" max="15307" width="10.28515625" style="116" customWidth="1"/>
    <col min="15308" max="15308" width="7.5703125" style="116" customWidth="1"/>
    <col min="15309" max="15309" width="5.42578125" style="116" customWidth="1"/>
    <col min="15310" max="15310" width="6.7109375" style="116" customWidth="1"/>
    <col min="15311" max="15311" width="13.5703125" style="116" customWidth="1"/>
    <col min="15312" max="15313" width="12.7109375" style="116" bestFit="1" customWidth="1"/>
    <col min="15314" max="15314" width="9.7109375" style="116" bestFit="1" customWidth="1"/>
    <col min="15315" max="15315" width="9.85546875" style="116" bestFit="1" customWidth="1"/>
    <col min="15316" max="15556" width="9.140625" style="116"/>
    <col min="15557" max="15557" width="8.5703125" style="116" customWidth="1"/>
    <col min="15558" max="15558" width="6.5703125" style="116" customWidth="1"/>
    <col min="15559" max="15559" width="7.7109375" style="116" customWidth="1"/>
    <col min="15560" max="15560" width="7.42578125" style="116" customWidth="1"/>
    <col min="15561" max="15561" width="20.42578125" style="116" customWidth="1"/>
    <col min="15562" max="15562" width="6.85546875" style="116" customWidth="1"/>
    <col min="15563" max="15563" width="10.28515625" style="116" customWidth="1"/>
    <col min="15564" max="15564" width="7.5703125" style="116" customWidth="1"/>
    <col min="15565" max="15565" width="5.42578125" style="116" customWidth="1"/>
    <col min="15566" max="15566" width="6.7109375" style="116" customWidth="1"/>
    <col min="15567" max="15567" width="13.5703125" style="116" customWidth="1"/>
    <col min="15568" max="15569" width="12.7109375" style="116" bestFit="1" customWidth="1"/>
    <col min="15570" max="15570" width="9.7109375" style="116" bestFit="1" customWidth="1"/>
    <col min="15571" max="15571" width="9.85546875" style="116" bestFit="1" customWidth="1"/>
    <col min="15572" max="15812" width="9.140625" style="116"/>
    <col min="15813" max="15813" width="8.5703125" style="116" customWidth="1"/>
    <col min="15814" max="15814" width="6.5703125" style="116" customWidth="1"/>
    <col min="15815" max="15815" width="7.7109375" style="116" customWidth="1"/>
    <col min="15816" max="15816" width="7.42578125" style="116" customWidth="1"/>
    <col min="15817" max="15817" width="20.42578125" style="116" customWidth="1"/>
    <col min="15818" max="15818" width="6.85546875" style="116" customWidth="1"/>
    <col min="15819" max="15819" width="10.28515625" style="116" customWidth="1"/>
    <col min="15820" max="15820" width="7.5703125" style="116" customWidth="1"/>
    <col min="15821" max="15821" width="5.42578125" style="116" customWidth="1"/>
    <col min="15822" max="15822" width="6.7109375" style="116" customWidth="1"/>
    <col min="15823" max="15823" width="13.5703125" style="116" customWidth="1"/>
    <col min="15824" max="15825" width="12.7109375" style="116" bestFit="1" customWidth="1"/>
    <col min="15826" max="15826" width="9.7109375" style="116" bestFit="1" customWidth="1"/>
    <col min="15827" max="15827" width="9.85546875" style="116" bestFit="1" customWidth="1"/>
    <col min="15828" max="16068" width="9.140625" style="116"/>
    <col min="16069" max="16069" width="8.5703125" style="116" customWidth="1"/>
    <col min="16070" max="16070" width="6.5703125" style="116" customWidth="1"/>
    <col min="16071" max="16071" width="7.7109375" style="116" customWidth="1"/>
    <col min="16072" max="16072" width="7.42578125" style="116" customWidth="1"/>
    <col min="16073" max="16073" width="20.42578125" style="116" customWidth="1"/>
    <col min="16074" max="16074" width="6.85546875" style="116" customWidth="1"/>
    <col min="16075" max="16075" width="10.28515625" style="116" customWidth="1"/>
    <col min="16076" max="16076" width="7.5703125" style="116" customWidth="1"/>
    <col min="16077" max="16077" width="5.42578125" style="116" customWidth="1"/>
    <col min="16078" max="16078" width="6.7109375" style="116" customWidth="1"/>
    <col min="16079" max="16079" width="13.5703125" style="116" customWidth="1"/>
    <col min="16080" max="16081" width="12.7109375" style="116" bestFit="1" customWidth="1"/>
    <col min="16082" max="16082" width="9.7109375" style="116" bestFit="1" customWidth="1"/>
    <col min="16083" max="16083" width="9.85546875" style="116" bestFit="1" customWidth="1"/>
    <col min="16084" max="16384" width="9.140625" style="116"/>
  </cols>
  <sheetData>
    <row r="1" spans="1:15" s="1" customFormat="1" ht="21" customHeight="1" x14ac:dyDescent="0.35">
      <c r="A1" s="166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8"/>
      <c r="L1" s="84"/>
      <c r="M1" s="84"/>
      <c r="O1" s="85"/>
    </row>
    <row r="2" spans="1:15" s="1" customFormat="1" ht="17.25" customHeight="1" x14ac:dyDescent="0.4">
      <c r="A2" s="2"/>
      <c r="B2" s="3"/>
      <c r="C2" s="116" t="s">
        <v>1</v>
      </c>
      <c r="D2" s="116" t="s">
        <v>2</v>
      </c>
      <c r="E2" s="116"/>
      <c r="F2" s="4" t="s">
        <v>3</v>
      </c>
      <c r="G2" s="116" t="s">
        <v>4</v>
      </c>
      <c r="H2" s="4"/>
      <c r="I2" s="5"/>
      <c r="J2" s="6"/>
      <c r="K2" s="7"/>
      <c r="L2" s="84"/>
      <c r="M2" s="84"/>
      <c r="O2" s="85"/>
    </row>
    <row r="3" spans="1:15" ht="17.25" customHeight="1" x14ac:dyDescent="0.4">
      <c r="A3" s="33"/>
      <c r="B3" s="33" t="s">
        <v>153</v>
      </c>
      <c r="C3" s="9"/>
      <c r="D3" s="10"/>
      <c r="E3" s="11"/>
      <c r="G3" s="12"/>
      <c r="K3" s="7"/>
    </row>
    <row r="4" spans="1:15" ht="17.25" customHeight="1" x14ac:dyDescent="0.2">
      <c r="A4" s="119"/>
      <c r="B4" s="119" t="s">
        <v>5</v>
      </c>
      <c r="C4" s="13"/>
      <c r="D4" s="14"/>
      <c r="E4" s="15"/>
      <c r="F4" s="119" t="s">
        <v>6</v>
      </c>
      <c r="G4" s="13" t="s">
        <v>7</v>
      </c>
      <c r="H4" s="119"/>
      <c r="I4" s="119"/>
      <c r="J4" s="119"/>
      <c r="K4" s="120"/>
    </row>
    <row r="5" spans="1:15" ht="11.25" customHeight="1" x14ac:dyDescent="0.2">
      <c r="A5" s="8"/>
      <c r="B5" s="9"/>
      <c r="C5" s="9"/>
      <c r="D5" s="10"/>
      <c r="E5" s="11"/>
      <c r="G5" s="12"/>
      <c r="H5" s="4"/>
      <c r="I5" s="4"/>
      <c r="J5" s="4"/>
      <c r="K5" s="121"/>
    </row>
    <row r="6" spans="1:15" ht="17.25" customHeight="1" x14ac:dyDescent="0.3">
      <c r="A6" s="122"/>
      <c r="B6" s="123"/>
      <c r="C6" s="107" t="s">
        <v>8</v>
      </c>
      <c r="H6" s="16" t="s">
        <v>9</v>
      </c>
      <c r="I6" s="20" t="s">
        <v>155</v>
      </c>
      <c r="K6" s="124"/>
    </row>
    <row r="7" spans="1:15" s="20" customFormat="1" ht="13.5" customHeight="1" x14ac:dyDescent="0.2">
      <c r="A7" s="17" t="s">
        <v>10</v>
      </c>
      <c r="B7" s="18" t="s">
        <v>11</v>
      </c>
      <c r="C7" s="18"/>
      <c r="D7" s="19"/>
      <c r="H7" s="21" t="s">
        <v>12</v>
      </c>
      <c r="I7" s="170">
        <v>45904</v>
      </c>
      <c r="J7" s="170"/>
      <c r="K7" s="171"/>
      <c r="L7" s="21"/>
      <c r="M7" s="21"/>
      <c r="O7" s="86"/>
    </row>
    <row r="8" spans="1:15" s="20" customFormat="1" ht="13.5" customHeight="1" x14ac:dyDescent="0.2">
      <c r="A8" s="17"/>
      <c r="B8" s="18" t="s">
        <v>13</v>
      </c>
      <c r="C8" s="18"/>
      <c r="D8" s="19"/>
      <c r="I8" s="22"/>
      <c r="K8" s="23"/>
      <c r="L8" s="21"/>
      <c r="M8" s="21"/>
      <c r="O8" s="86"/>
    </row>
    <row r="9" spans="1:15" s="20" customFormat="1" ht="13.5" customHeight="1" x14ac:dyDescent="0.2">
      <c r="A9" s="17"/>
      <c r="B9" s="18" t="s">
        <v>14</v>
      </c>
      <c r="C9" s="18"/>
      <c r="D9" s="19"/>
      <c r="F9" s="20" t="s">
        <v>15</v>
      </c>
      <c r="G9" s="21"/>
      <c r="I9" s="21"/>
      <c r="K9" s="121"/>
      <c r="L9" s="21"/>
      <c r="M9" s="21"/>
      <c r="O9" s="86"/>
    </row>
    <row r="10" spans="1:15" s="20" customFormat="1" ht="13.5" customHeight="1" x14ac:dyDescent="0.25">
      <c r="A10" s="17"/>
      <c r="B10" s="18" t="s">
        <v>16</v>
      </c>
      <c r="C10" s="18"/>
      <c r="D10" s="19"/>
      <c r="G10" s="77" t="s">
        <v>154</v>
      </c>
      <c r="I10" s="21"/>
      <c r="K10" s="121"/>
      <c r="L10" s="21"/>
      <c r="M10" s="21"/>
      <c r="O10" s="86"/>
    </row>
    <row r="11" spans="1:15" s="20" customFormat="1" ht="13.5" customHeight="1" x14ac:dyDescent="0.25">
      <c r="A11" s="17"/>
      <c r="B11" s="18" t="s">
        <v>17</v>
      </c>
      <c r="C11" s="18"/>
      <c r="D11" s="19"/>
      <c r="G11" s="77" t="s">
        <v>18</v>
      </c>
      <c r="H11" s="116"/>
      <c r="I11" s="21"/>
      <c r="K11" s="23"/>
      <c r="L11" s="21"/>
      <c r="M11" s="21"/>
      <c r="O11" s="86"/>
    </row>
    <row r="12" spans="1:15" s="20" customFormat="1" ht="13.5" customHeight="1" x14ac:dyDescent="0.25">
      <c r="A12" s="17"/>
      <c r="B12" s="18" t="s">
        <v>19</v>
      </c>
      <c r="C12" s="18"/>
      <c r="D12" s="19"/>
      <c r="G12" s="24"/>
      <c r="H12" s="116"/>
      <c r="I12" s="21"/>
      <c r="K12" s="23"/>
      <c r="L12" s="125"/>
      <c r="M12" s="126"/>
      <c r="N12" s="127"/>
      <c r="O12" s="112"/>
    </row>
    <row r="13" spans="1:15" s="20" customFormat="1" ht="15" x14ac:dyDescent="0.2">
      <c r="A13" s="17"/>
      <c r="B13" s="18" t="s">
        <v>6</v>
      </c>
      <c r="C13" s="128" t="s">
        <v>20</v>
      </c>
      <c r="D13" s="19"/>
      <c r="H13" s="116"/>
      <c r="I13" s="21"/>
      <c r="K13" s="23"/>
      <c r="L13" s="125"/>
      <c r="M13" s="126"/>
      <c r="N13" s="127"/>
      <c r="O13" s="112"/>
    </row>
    <row r="14" spans="1:15" s="20" customFormat="1" x14ac:dyDescent="0.2">
      <c r="A14" s="129"/>
      <c r="B14" s="116"/>
      <c r="C14" s="116"/>
      <c r="D14" s="116"/>
      <c r="H14" s="21"/>
      <c r="I14" s="21"/>
      <c r="K14" s="23"/>
      <c r="L14" s="130"/>
      <c r="M14" s="130"/>
      <c r="N14" s="116"/>
      <c r="O14" s="112"/>
    </row>
    <row r="15" spans="1:15" s="20" customFormat="1" ht="25.5" thickBot="1" x14ac:dyDescent="0.3">
      <c r="A15" s="25" t="s">
        <v>21</v>
      </c>
      <c r="B15" s="26" t="s">
        <v>22</v>
      </c>
      <c r="C15" s="73" t="s">
        <v>128</v>
      </c>
      <c r="D15" s="27" t="s">
        <v>23</v>
      </c>
      <c r="E15" s="101" t="s">
        <v>24</v>
      </c>
      <c r="F15" s="28" t="s">
        <v>120</v>
      </c>
      <c r="G15" s="28" t="s">
        <v>25</v>
      </c>
      <c r="H15" s="29" t="s">
        <v>26</v>
      </c>
      <c r="I15" s="29" t="s">
        <v>27</v>
      </c>
      <c r="J15" s="30" t="s">
        <v>28</v>
      </c>
      <c r="K15" s="31" t="s">
        <v>29</v>
      </c>
      <c r="L15" s="21"/>
      <c r="M15" s="21"/>
      <c r="O15" s="86"/>
    </row>
    <row r="16" spans="1:15" s="20" customFormat="1" x14ac:dyDescent="0.2">
      <c r="A16" s="82">
        <f>'Packing List'!D72</f>
        <v>12039</v>
      </c>
      <c r="B16" s="10">
        <f t="shared" ref="B16:B29" si="0">A16+D16</f>
        <v>12094</v>
      </c>
      <c r="C16" s="10"/>
      <c r="D16" s="10">
        <f>'Packing List'!E72</f>
        <v>55</v>
      </c>
      <c r="E16" s="169" t="str">
        <f>'Packing List'!B72</f>
        <v>Bale Used Fiji Clothing - ST</v>
      </c>
      <c r="F16" s="169"/>
      <c r="G16" s="96" t="s">
        <v>93</v>
      </c>
      <c r="H16" s="34">
        <f>2.65+0.21+0.09</f>
        <v>2.9499999999999997</v>
      </c>
      <c r="I16" s="35">
        <v>0</v>
      </c>
      <c r="J16" s="10" t="s">
        <v>30</v>
      </c>
      <c r="K16" s="36">
        <f t="shared" ref="K16" si="1">SUM(A16*H16)</f>
        <v>35515.049999999996</v>
      </c>
      <c r="L16" s="21"/>
      <c r="M16" s="21"/>
      <c r="O16" s="86"/>
    </row>
    <row r="17" spans="1:24" s="20" customFormat="1" x14ac:dyDescent="0.2">
      <c r="A17" s="82">
        <f>'Packing List'!D107</f>
        <v>1977</v>
      </c>
      <c r="B17" s="10">
        <f t="shared" ref="B17" si="2">A17+D17</f>
        <v>1986</v>
      </c>
      <c r="C17" s="10"/>
      <c r="D17" s="10">
        <f>'Packing List'!E107</f>
        <v>9</v>
      </c>
      <c r="E17" s="9" t="str">
        <f>'Packing List'!B107</f>
        <v>Bale Used Fiji Clothing - BIN</v>
      </c>
      <c r="F17" s="9"/>
      <c r="G17" s="96" t="s">
        <v>141</v>
      </c>
      <c r="H17" s="34">
        <v>2.75</v>
      </c>
      <c r="I17" s="35">
        <v>0</v>
      </c>
      <c r="J17" s="10" t="s">
        <v>30</v>
      </c>
      <c r="K17" s="36">
        <f t="shared" ref="K17" si="3">SUM(A17*H17)</f>
        <v>5436.75</v>
      </c>
      <c r="L17" s="21"/>
      <c r="M17" s="21"/>
      <c r="O17" s="86"/>
    </row>
    <row r="18" spans="1:24" s="20" customFormat="1" x14ac:dyDescent="0.2">
      <c r="A18" s="32">
        <f>'Packing List'!D115</f>
        <v>211</v>
      </c>
      <c r="B18" s="10">
        <f>A18+D18</f>
        <v>212</v>
      </c>
      <c r="C18" s="10"/>
      <c r="D18" s="10">
        <f>'Packing List'!A115</f>
        <v>1</v>
      </c>
      <c r="E18" s="9" t="str">
        <f>'Packing List'!B115</f>
        <v>Bale Used Clothing Winter</v>
      </c>
      <c r="F18" s="9"/>
      <c r="G18" s="100" t="s">
        <v>117</v>
      </c>
      <c r="H18" s="34">
        <v>1.8</v>
      </c>
      <c r="I18" s="35">
        <v>0</v>
      </c>
      <c r="J18" s="10" t="s">
        <v>30</v>
      </c>
      <c r="K18" s="36">
        <f t="shared" ref="K18" si="4">SUM(A18*H18)</f>
        <v>379.8</v>
      </c>
      <c r="L18" s="21"/>
      <c r="M18" s="21"/>
      <c r="O18" s="86"/>
      <c r="X18" s="21"/>
    </row>
    <row r="19" spans="1:24" s="20" customFormat="1" x14ac:dyDescent="0.2">
      <c r="A19" s="32">
        <f>'Packing List'!D126</f>
        <v>1914</v>
      </c>
      <c r="B19" s="10">
        <f>A19+D19</f>
        <v>1923</v>
      </c>
      <c r="C19" s="10"/>
      <c r="D19" s="10">
        <f>'Packing List'!A126</f>
        <v>9</v>
      </c>
      <c r="E19" s="9" t="s">
        <v>129</v>
      </c>
      <c r="F19" s="9"/>
      <c r="G19" s="100" t="s">
        <v>130</v>
      </c>
      <c r="H19" s="34">
        <v>0.7</v>
      </c>
      <c r="I19" s="35">
        <v>0</v>
      </c>
      <c r="J19" s="10" t="s">
        <v>30</v>
      </c>
      <c r="K19" s="36">
        <f t="shared" ref="K19" si="5">SUM(A19*H19)</f>
        <v>1339.8</v>
      </c>
      <c r="L19" s="21"/>
      <c r="M19" s="21"/>
      <c r="O19" s="86"/>
      <c r="X19" s="21"/>
    </row>
    <row r="20" spans="1:24" s="20" customFormat="1" x14ac:dyDescent="0.2">
      <c r="A20" s="32">
        <f>'Packing List'!D133</f>
        <v>216</v>
      </c>
      <c r="B20" s="10">
        <f t="shared" si="0"/>
        <v>217</v>
      </c>
      <c r="C20" s="10"/>
      <c r="D20" s="10">
        <f>'Packing List'!E133</f>
        <v>1</v>
      </c>
      <c r="E20" s="9" t="s">
        <v>31</v>
      </c>
      <c r="F20" s="9"/>
      <c r="G20" s="98" t="s">
        <v>32</v>
      </c>
      <c r="H20" s="34">
        <f>2.65+0.21+0.09</f>
        <v>2.9499999999999997</v>
      </c>
      <c r="I20" s="35">
        <v>0</v>
      </c>
      <c r="J20" s="10" t="s">
        <v>30</v>
      </c>
      <c r="K20" s="36">
        <f>SUM(A20*H20)</f>
        <v>637.19999999999993</v>
      </c>
      <c r="L20" s="21"/>
      <c r="M20" s="131"/>
      <c r="O20" s="86"/>
      <c r="X20" s="148"/>
    </row>
    <row r="21" spans="1:24" s="20" customFormat="1" x14ac:dyDescent="0.2">
      <c r="A21" s="82">
        <f>'Packing List'!D140</f>
        <v>121</v>
      </c>
      <c r="B21" s="10">
        <f t="shared" si="0"/>
        <v>122</v>
      </c>
      <c r="C21" s="10"/>
      <c r="D21" s="10">
        <f>'Packing List'!E140</f>
        <v>1</v>
      </c>
      <c r="E21" s="9" t="s">
        <v>33</v>
      </c>
      <c r="F21" s="9"/>
      <c r="G21" s="98" t="s">
        <v>34</v>
      </c>
      <c r="H21" s="34">
        <f>1.8+0.21+0.09</f>
        <v>2.1</v>
      </c>
      <c r="I21" s="35">
        <v>0</v>
      </c>
      <c r="J21" s="10" t="s">
        <v>30</v>
      </c>
      <c r="K21" s="36">
        <f>SUM(A21*H21)</f>
        <v>254.10000000000002</v>
      </c>
      <c r="L21" s="21"/>
      <c r="M21" s="21"/>
      <c r="O21" s="86"/>
    </row>
    <row r="22" spans="1:24" s="20" customFormat="1" x14ac:dyDescent="0.2">
      <c r="A22" s="32">
        <f>'Packing List'!D147</f>
        <v>254</v>
      </c>
      <c r="B22" s="10">
        <f t="shared" si="0"/>
        <v>256</v>
      </c>
      <c r="C22" s="10"/>
      <c r="D22" s="10">
        <f>'Packing List'!E147</f>
        <v>2</v>
      </c>
      <c r="E22" s="9" t="s">
        <v>35</v>
      </c>
      <c r="F22" s="9"/>
      <c r="G22" s="98" t="s">
        <v>36</v>
      </c>
      <c r="H22" s="34">
        <f>2.2+0.21+0.09</f>
        <v>2.5</v>
      </c>
      <c r="I22" s="35">
        <v>0</v>
      </c>
      <c r="J22" s="10" t="s">
        <v>30</v>
      </c>
      <c r="K22" s="36">
        <f t="shared" ref="K22" si="6">SUM(A22*H22)</f>
        <v>635</v>
      </c>
      <c r="L22" s="21"/>
      <c r="M22" s="21"/>
      <c r="O22" s="86"/>
    </row>
    <row r="23" spans="1:24" s="20" customFormat="1" hidden="1" x14ac:dyDescent="0.2">
      <c r="A23" s="82">
        <v>0</v>
      </c>
      <c r="B23" s="10">
        <v>0</v>
      </c>
      <c r="C23" s="10"/>
      <c r="D23" s="10">
        <v>0</v>
      </c>
      <c r="E23" s="9" t="s">
        <v>37</v>
      </c>
      <c r="F23" s="9"/>
      <c r="G23" s="99" t="s">
        <v>38</v>
      </c>
      <c r="H23" s="34">
        <f>1.75+0.21+0.09</f>
        <v>2.0499999999999998</v>
      </c>
      <c r="I23" s="35">
        <v>0</v>
      </c>
      <c r="J23" s="10" t="s">
        <v>30</v>
      </c>
      <c r="K23" s="36">
        <f>SUM(A23*H23)</f>
        <v>0</v>
      </c>
      <c r="L23" s="21"/>
      <c r="M23" s="21"/>
      <c r="O23" s="86"/>
    </row>
    <row r="24" spans="1:24" s="20" customFormat="1" ht="22.5" x14ac:dyDescent="0.2">
      <c r="A24" s="82">
        <f>'Packing List'!D161</f>
        <v>14</v>
      </c>
      <c r="B24" s="81">
        <f>A24+D24</f>
        <v>14</v>
      </c>
      <c r="C24" s="81">
        <f>'Packing List'!A161</f>
        <v>1</v>
      </c>
      <c r="D24" s="10"/>
      <c r="E24" s="9" t="s">
        <v>138</v>
      </c>
      <c r="F24" s="9"/>
      <c r="G24" s="97" t="s">
        <v>39</v>
      </c>
      <c r="H24" s="34">
        <v>2.5</v>
      </c>
      <c r="I24" s="35">
        <v>0</v>
      </c>
      <c r="J24" s="10" t="s">
        <v>30</v>
      </c>
      <c r="K24" s="36">
        <f>SUM(A24*H24)</f>
        <v>35</v>
      </c>
      <c r="L24" s="21"/>
      <c r="M24" s="21"/>
      <c r="O24" s="86"/>
    </row>
    <row r="25" spans="1:24" s="20" customFormat="1" x14ac:dyDescent="0.2">
      <c r="A25" s="82">
        <f>'Packing List'!D165</f>
        <v>444</v>
      </c>
      <c r="B25" s="10">
        <f t="shared" ref="B25" si="7">A25+D25</f>
        <v>444</v>
      </c>
      <c r="C25" s="10">
        <f>'Packing List'!A165</f>
        <v>33</v>
      </c>
      <c r="D25" s="10"/>
      <c r="E25" s="9" t="s">
        <v>40</v>
      </c>
      <c r="F25" s="9"/>
      <c r="G25" s="98" t="s">
        <v>41</v>
      </c>
      <c r="H25" s="34">
        <f>1.8+0.21+0.09</f>
        <v>2.1</v>
      </c>
      <c r="I25" s="35">
        <v>0</v>
      </c>
      <c r="J25" s="10" t="s">
        <v>30</v>
      </c>
      <c r="K25" s="36">
        <f>SUM(A25*H25)</f>
        <v>932.40000000000009</v>
      </c>
      <c r="L25" s="21"/>
      <c r="M25" s="21"/>
      <c r="O25" s="86"/>
    </row>
    <row r="26" spans="1:24" s="20" customFormat="1" x14ac:dyDescent="0.2">
      <c r="A26" s="81">
        <f>'Packing List'!D159+'Packing List'!D162+'Packing List'!D164+'Packing List'!D155+'Packing List'!F160</f>
        <v>1170</v>
      </c>
      <c r="B26" s="10">
        <f t="shared" si="0"/>
        <v>1170</v>
      </c>
      <c r="C26" s="10">
        <f>'Packing List'!A159+'Packing List'!A162+'Packing List'!A164+'Packing List'!A160</f>
        <v>74</v>
      </c>
      <c r="D26" s="10"/>
      <c r="E26" s="9" t="s">
        <v>42</v>
      </c>
      <c r="F26" s="9"/>
      <c r="G26" s="10" t="s">
        <v>43</v>
      </c>
      <c r="H26" s="34">
        <f>2.65+0.21+0.09</f>
        <v>2.9499999999999997</v>
      </c>
      <c r="I26" s="35">
        <v>0</v>
      </c>
      <c r="J26" s="10" t="s">
        <v>30</v>
      </c>
      <c r="K26" s="36">
        <f t="shared" ref="K26" si="8">SUM(A26*H26)</f>
        <v>3451.4999999999995</v>
      </c>
      <c r="L26" s="21"/>
      <c r="O26" s="86"/>
    </row>
    <row r="27" spans="1:24" s="20" customFormat="1" x14ac:dyDescent="0.2">
      <c r="A27" s="81">
        <f>'Packing List'!D163</f>
        <v>16</v>
      </c>
      <c r="B27" s="81">
        <f>A27+D27</f>
        <v>16</v>
      </c>
      <c r="C27" s="10">
        <f>'Packing List'!A163</f>
        <v>1</v>
      </c>
      <c r="D27" s="10"/>
      <c r="E27" s="9" t="s">
        <v>42</v>
      </c>
      <c r="F27" s="9"/>
      <c r="G27" s="98" t="s">
        <v>44</v>
      </c>
      <c r="H27" s="34">
        <f>2+0.21+0.09</f>
        <v>2.2999999999999998</v>
      </c>
      <c r="I27" s="35">
        <v>0</v>
      </c>
      <c r="J27" s="10" t="s">
        <v>30</v>
      </c>
      <c r="K27" s="36">
        <f t="shared" ref="K27" si="9">SUM(A27*H27)</f>
        <v>36.799999999999997</v>
      </c>
      <c r="L27" s="21"/>
      <c r="M27" s="21"/>
      <c r="O27" s="86"/>
    </row>
    <row r="28" spans="1:24" s="20" customFormat="1" ht="25.5" x14ac:dyDescent="0.2">
      <c r="A28" s="81">
        <f>'Packing List'!D166</f>
        <v>135</v>
      </c>
      <c r="B28" s="10">
        <f t="shared" si="0"/>
        <v>135</v>
      </c>
      <c r="C28" s="10">
        <f>'Packing List'!A166</f>
        <v>10</v>
      </c>
      <c r="D28" s="10"/>
      <c r="E28" s="172" t="str">
        <f>'Packing List'!B166</f>
        <v>Carton Used Mixed Household Ware</v>
      </c>
      <c r="F28" s="172"/>
      <c r="G28" s="115" t="str">
        <f>'Packing List'!C166</f>
        <v>Household Items</v>
      </c>
      <c r="H28" s="34">
        <v>2.1</v>
      </c>
      <c r="I28" s="35">
        <v>0</v>
      </c>
      <c r="J28" s="10" t="s">
        <v>30</v>
      </c>
      <c r="K28" s="36">
        <f>SUM(A28*H28)</f>
        <v>283.5</v>
      </c>
      <c r="L28" s="21"/>
      <c r="N28" s="163"/>
      <c r="O28" s="21"/>
      <c r="P28" s="148"/>
      <c r="R28" s="148"/>
    </row>
    <row r="29" spans="1:24" s="20" customFormat="1" x14ac:dyDescent="0.2">
      <c r="A29" s="81">
        <f>'Packing List'!D167</f>
        <v>69</v>
      </c>
      <c r="B29" s="10">
        <f t="shared" si="0"/>
        <v>69</v>
      </c>
      <c r="C29" s="10">
        <f>'Packing List'!A167</f>
        <v>4</v>
      </c>
      <c r="D29" s="10"/>
      <c r="E29" s="111" t="str">
        <f>'Packing List'!B167</f>
        <v>Carton Used Kitchenware</v>
      </c>
      <c r="F29" s="111"/>
      <c r="G29" s="106" t="str">
        <f>'Packing List'!C167</f>
        <v>Kitchenware</v>
      </c>
      <c r="H29" s="34">
        <v>2.1</v>
      </c>
      <c r="I29" s="35">
        <v>0</v>
      </c>
      <c r="J29" s="10" t="s">
        <v>30</v>
      </c>
      <c r="K29" s="36">
        <f>SUM(A29*H29)</f>
        <v>144.9</v>
      </c>
      <c r="L29" s="21"/>
      <c r="M29" s="21"/>
      <c r="O29" s="86"/>
    </row>
    <row r="30" spans="1:24" s="20" customFormat="1" x14ac:dyDescent="0.2">
      <c r="A30" s="81">
        <f>'Packing List'!D168</f>
        <v>83</v>
      </c>
      <c r="B30" s="10">
        <f t="shared" ref="B30:B38" si="10">A30+D30</f>
        <v>83</v>
      </c>
      <c r="C30" s="10">
        <f>'Packing List'!A168</f>
        <v>5</v>
      </c>
      <c r="D30" s="10"/>
      <c r="E30" s="172" t="str">
        <f>'Packing List'!B168</f>
        <v>Carton Used Electrical Household Appliances</v>
      </c>
      <c r="F30" s="172"/>
      <c r="G30" s="81" t="str">
        <f>'Packing List'!C168</f>
        <v>Electricity</v>
      </c>
      <c r="H30" s="34">
        <f t="shared" ref="H30:H39" si="11">1.8+0.21+0.09</f>
        <v>2.1</v>
      </c>
      <c r="I30" s="35">
        <v>0</v>
      </c>
      <c r="J30" s="10" t="s">
        <v>30</v>
      </c>
      <c r="K30" s="36">
        <f t="shared" ref="K30:K38" si="12">SUM(A30*H30)</f>
        <v>174.3</v>
      </c>
      <c r="L30" s="21"/>
      <c r="M30" s="21"/>
      <c r="N30" s="148"/>
      <c r="O30" s="86"/>
    </row>
    <row r="31" spans="1:24" s="20" customFormat="1" x14ac:dyDescent="0.2">
      <c r="A31" s="81">
        <f>'Packing List'!D169</f>
        <v>15</v>
      </c>
      <c r="B31" s="10">
        <f t="shared" ref="B31:B32" si="13">A31+D31</f>
        <v>15</v>
      </c>
      <c r="C31" s="10">
        <f>'Packing List'!A169</f>
        <v>1</v>
      </c>
      <c r="D31" s="10"/>
      <c r="E31" s="172" t="str">
        <f>'Packing List'!B169</f>
        <v>Carton Used Wooden Bowl/Cane/Straw</v>
      </c>
      <c r="F31" s="172"/>
      <c r="G31" s="100" t="str">
        <f>'Packing List'!C169</f>
        <v>Wooden</v>
      </c>
      <c r="H31" s="34">
        <f t="shared" si="11"/>
        <v>2.1</v>
      </c>
      <c r="I31" s="35">
        <v>0</v>
      </c>
      <c r="J31" s="10" t="s">
        <v>30</v>
      </c>
      <c r="K31" s="36">
        <f t="shared" ref="K31:K32" si="14">SUM(A31*H31)</f>
        <v>31.5</v>
      </c>
      <c r="L31" s="21"/>
      <c r="M31" s="21"/>
      <c r="O31" s="86"/>
    </row>
    <row r="32" spans="1:24" s="20" customFormat="1" x14ac:dyDescent="0.2">
      <c r="A32" s="81">
        <f>'Packing List'!D170</f>
        <v>54</v>
      </c>
      <c r="B32" s="10">
        <f t="shared" si="13"/>
        <v>54</v>
      </c>
      <c r="C32" s="10">
        <f>'Packing List'!A170</f>
        <v>3</v>
      </c>
      <c r="D32" s="10"/>
      <c r="E32" s="172" t="str">
        <f>'Packing List'!B170</f>
        <v>Carton Used Pots and Pans</v>
      </c>
      <c r="F32" s="172"/>
      <c r="G32" s="106" t="str">
        <f>'Packing List'!C170</f>
        <v>Pots&amp;Pans</v>
      </c>
      <c r="H32" s="34">
        <f t="shared" si="11"/>
        <v>2.1</v>
      </c>
      <c r="I32" s="35">
        <v>0</v>
      </c>
      <c r="J32" s="10" t="s">
        <v>30</v>
      </c>
      <c r="K32" s="36">
        <f t="shared" si="14"/>
        <v>113.4</v>
      </c>
      <c r="L32" s="21"/>
      <c r="M32" s="21"/>
      <c r="N32" s="158"/>
      <c r="O32" s="86"/>
    </row>
    <row r="33" spans="1:24" s="20" customFormat="1" x14ac:dyDescent="0.2">
      <c r="A33" s="81">
        <f>'Packing List'!D171</f>
        <v>180</v>
      </c>
      <c r="B33" s="10">
        <f t="shared" si="10"/>
        <v>180</v>
      </c>
      <c r="C33" s="10">
        <f>'Packing List'!A171</f>
        <v>18</v>
      </c>
      <c r="D33" s="10"/>
      <c r="E33" s="9" t="str">
        <f>'Packing List'!B171</f>
        <v>Carton Used Glassware</v>
      </c>
      <c r="F33" s="9"/>
      <c r="G33" s="81" t="str">
        <f>'Packing List'!C171</f>
        <v>Glasware</v>
      </c>
      <c r="H33" s="34">
        <f t="shared" si="11"/>
        <v>2.1</v>
      </c>
      <c r="I33" s="35">
        <v>0</v>
      </c>
      <c r="J33" s="10" t="s">
        <v>30</v>
      </c>
      <c r="K33" s="36">
        <f t="shared" si="12"/>
        <v>378</v>
      </c>
      <c r="L33" s="21"/>
      <c r="M33" s="21"/>
      <c r="O33" s="86"/>
    </row>
    <row r="34" spans="1:24" s="20" customFormat="1" x14ac:dyDescent="0.2">
      <c r="A34" s="81">
        <f>'Packing List'!D172</f>
        <v>112</v>
      </c>
      <c r="B34" s="10">
        <f t="shared" ref="B34:B35" si="15">A34+D34</f>
        <v>112</v>
      </c>
      <c r="C34" s="10">
        <f>'Packing List'!A172</f>
        <v>11</v>
      </c>
      <c r="D34" s="10"/>
      <c r="E34" s="9" t="str">
        <f>'Packing List'!B172</f>
        <v>Carton Used Plastic Ware</v>
      </c>
      <c r="F34" s="9"/>
      <c r="G34" s="98" t="str">
        <f>'Packing List'!C172</f>
        <v>Plastic wear</v>
      </c>
      <c r="H34" s="34">
        <f t="shared" si="11"/>
        <v>2.1</v>
      </c>
      <c r="I34" s="35">
        <v>0</v>
      </c>
      <c r="J34" s="10" t="s">
        <v>30</v>
      </c>
      <c r="K34" s="36">
        <f t="shared" ref="K34:K35" si="16">SUM(A34*H34)</f>
        <v>235.20000000000002</v>
      </c>
      <c r="L34" s="21"/>
      <c r="M34" s="159"/>
      <c r="O34" s="86"/>
      <c r="X34" s="148"/>
    </row>
    <row r="35" spans="1:24" s="20" customFormat="1" x14ac:dyDescent="0.2">
      <c r="A35" s="81">
        <f>'Packing List'!D173</f>
        <v>42</v>
      </c>
      <c r="B35" s="10">
        <f t="shared" si="15"/>
        <v>42</v>
      </c>
      <c r="C35" s="10">
        <f>'Packing List'!A173</f>
        <v>2</v>
      </c>
      <c r="D35" s="10"/>
      <c r="E35" s="9" t="str">
        <f>'Packing List'!B173</f>
        <v>Carton Used School Stationary</v>
      </c>
      <c r="F35" s="9"/>
      <c r="G35" s="98" t="str">
        <f>'Packing List'!C173</f>
        <v>Stationary</v>
      </c>
      <c r="H35" s="34">
        <f t="shared" si="11"/>
        <v>2.1</v>
      </c>
      <c r="I35" s="35">
        <v>0</v>
      </c>
      <c r="J35" s="10" t="s">
        <v>30</v>
      </c>
      <c r="K35" s="36">
        <f t="shared" si="16"/>
        <v>88.2</v>
      </c>
      <c r="L35" s="21"/>
      <c r="M35" s="86"/>
      <c r="O35" s="86"/>
      <c r="S35" s="164"/>
      <c r="X35" s="148"/>
    </row>
    <row r="36" spans="1:24" s="20" customFormat="1" x14ac:dyDescent="0.2">
      <c r="A36" s="81">
        <f>'Packing List'!D174</f>
        <v>430</v>
      </c>
      <c r="B36" s="10">
        <f t="shared" si="10"/>
        <v>430</v>
      </c>
      <c r="C36" s="10">
        <f>'Packing List'!A174</f>
        <v>39</v>
      </c>
      <c r="D36" s="10"/>
      <c r="E36" s="9" t="str">
        <f>'Packing List'!B174</f>
        <v>Carton Used Loose Bric A Brac</v>
      </c>
      <c r="F36" s="9"/>
      <c r="G36" s="81" t="str">
        <f>'Packing List'!C174</f>
        <v>Loose</v>
      </c>
      <c r="H36" s="34">
        <v>1.79232558</v>
      </c>
      <c r="I36" s="35">
        <v>0</v>
      </c>
      <c r="J36" s="10" t="s">
        <v>30</v>
      </c>
      <c r="K36" s="36">
        <f t="shared" si="12"/>
        <v>770.69999940000002</v>
      </c>
      <c r="L36" s="21"/>
      <c r="N36" s="163"/>
      <c r="O36" s="21"/>
      <c r="P36" s="148"/>
      <c r="R36" s="148"/>
      <c r="S36" s="164"/>
    </row>
    <row r="37" spans="1:24" s="20" customFormat="1" ht="24.75" customHeight="1" x14ac:dyDescent="0.2">
      <c r="A37" s="81">
        <f>'Packing List'!D175</f>
        <v>22</v>
      </c>
      <c r="B37" s="10">
        <f t="shared" si="10"/>
        <v>22</v>
      </c>
      <c r="C37" s="10">
        <f>'Packing List'!A175</f>
        <v>3</v>
      </c>
      <c r="D37" s="10"/>
      <c r="E37" s="172" t="str">
        <f>'Packing List'!B175</f>
        <v>Carton Used Bathroom Shampoo, Lotions</v>
      </c>
      <c r="F37" s="172"/>
      <c r="G37" s="81" t="str">
        <f>'Packing List'!C175</f>
        <v>Bathroom</v>
      </c>
      <c r="H37" s="34">
        <f t="shared" si="11"/>
        <v>2.1</v>
      </c>
      <c r="I37" s="35">
        <v>0</v>
      </c>
      <c r="J37" s="10" t="s">
        <v>30</v>
      </c>
      <c r="K37" s="36">
        <f t="shared" si="12"/>
        <v>46.2</v>
      </c>
      <c r="L37" s="21"/>
      <c r="M37" s="152"/>
      <c r="N37" s="153"/>
      <c r="O37" s="154"/>
      <c r="P37" s="149"/>
      <c r="Q37" s="149"/>
      <c r="R37" s="149"/>
      <c r="S37" s="164"/>
    </row>
    <row r="38" spans="1:24" s="20" customFormat="1" ht="24.75" customHeight="1" x14ac:dyDescent="0.2">
      <c r="A38" s="81">
        <f>'Packing List'!D176</f>
        <v>16</v>
      </c>
      <c r="B38" s="10">
        <f t="shared" si="10"/>
        <v>16</v>
      </c>
      <c r="C38" s="10">
        <f>'Packing List'!A176</f>
        <v>2</v>
      </c>
      <c r="D38" s="10"/>
      <c r="E38" s="172" t="str">
        <f>'Packing List'!B176</f>
        <v>Carton Used Fasion Jewelry&amp;Accessories</v>
      </c>
      <c r="F38" s="172"/>
      <c r="G38" s="81" t="str">
        <f>'Packing List'!C176</f>
        <v xml:space="preserve">Jewelry </v>
      </c>
      <c r="H38" s="34">
        <f t="shared" si="11"/>
        <v>2.1</v>
      </c>
      <c r="I38" s="35">
        <v>0</v>
      </c>
      <c r="J38" s="10" t="s">
        <v>30</v>
      </c>
      <c r="K38" s="36">
        <f t="shared" si="12"/>
        <v>33.6</v>
      </c>
      <c r="L38" s="21"/>
      <c r="M38" s="155"/>
      <c r="N38" s="152"/>
      <c r="O38" s="154"/>
      <c r="P38" s="149"/>
      <c r="Q38" s="149"/>
      <c r="R38" s="149"/>
      <c r="S38" s="164"/>
    </row>
    <row r="39" spans="1:24" s="20" customFormat="1" hidden="1" x14ac:dyDescent="0.2">
      <c r="A39" s="81">
        <f>'Packing List'!D177</f>
        <v>0</v>
      </c>
      <c r="B39" s="10">
        <f t="shared" ref="B39" si="17">A39+D39</f>
        <v>0</v>
      </c>
      <c r="C39" s="10">
        <f>'Packing List'!A177</f>
        <v>0</v>
      </c>
      <c r="D39" s="10"/>
      <c r="E39" s="172" t="str">
        <f>'Packing List'!B177</f>
        <v>Carton Used Soap</v>
      </c>
      <c r="F39" s="172"/>
      <c r="G39" s="81" t="str">
        <f>'Packing List'!C177</f>
        <v>Soap</v>
      </c>
      <c r="H39" s="34">
        <f t="shared" si="11"/>
        <v>2.1</v>
      </c>
      <c r="I39" s="35">
        <v>0</v>
      </c>
      <c r="J39" s="10" t="s">
        <v>30</v>
      </c>
      <c r="K39" s="36">
        <f t="shared" ref="K39" si="18">SUM(A39*H39)</f>
        <v>0</v>
      </c>
      <c r="L39" s="21"/>
      <c r="M39" s="155"/>
      <c r="N39" s="152"/>
      <c r="O39" s="154"/>
      <c r="P39" s="149"/>
      <c r="Q39" s="149"/>
      <c r="R39" s="149"/>
      <c r="S39" s="164"/>
    </row>
    <row r="40" spans="1:24" s="20" customFormat="1" ht="22.5" x14ac:dyDescent="0.2">
      <c r="A40" s="10">
        <f>'Packing List'!D178+'Packing List'!D179+'Packing List'!D180</f>
        <v>807</v>
      </c>
      <c r="B40" s="10">
        <f>A40+D40</f>
        <v>807</v>
      </c>
      <c r="C40" s="10">
        <f>'Packing List'!A178+'Packing List'!A179+'Packing List'!A180</f>
        <v>63</v>
      </c>
      <c r="D40" s="10"/>
      <c r="E40" s="43" t="s">
        <v>121</v>
      </c>
      <c r="F40" s="46"/>
      <c r="G40" s="97" t="s">
        <v>122</v>
      </c>
      <c r="H40" s="34">
        <v>1.9</v>
      </c>
      <c r="I40" s="35">
        <v>0</v>
      </c>
      <c r="J40" s="10" t="s">
        <v>30</v>
      </c>
      <c r="K40" s="36">
        <f>SUM(A40*H40)</f>
        <v>1533.3</v>
      </c>
      <c r="L40" s="21"/>
      <c r="M40" s="21"/>
      <c r="N40" s="149"/>
      <c r="O40" s="150"/>
      <c r="P40" s="149"/>
      <c r="Q40" s="149"/>
      <c r="R40" s="149"/>
      <c r="S40" s="164"/>
    </row>
    <row r="41" spans="1:24" s="20" customFormat="1" ht="22.5" hidden="1" x14ac:dyDescent="0.2">
      <c r="A41" s="10">
        <f>'Packing List'!D181</f>
        <v>0</v>
      </c>
      <c r="B41" s="10">
        <f t="shared" ref="B41" si="19">A41+D41</f>
        <v>0</v>
      </c>
      <c r="C41" s="10">
        <f>'Packing List'!A181</f>
        <v>0</v>
      </c>
      <c r="D41" s="10"/>
      <c r="E41" s="9" t="str">
        <f>'Packing List'!B181</f>
        <v>Used Small Baby Trolley</v>
      </c>
      <c r="F41" s="46"/>
      <c r="G41" s="100" t="str">
        <f>'Packing List'!C181</f>
        <v>Small Baby Trolley</v>
      </c>
      <c r="H41" s="34">
        <v>18</v>
      </c>
      <c r="I41" s="35">
        <v>0</v>
      </c>
      <c r="J41" s="10" t="s">
        <v>45</v>
      </c>
      <c r="K41" s="36">
        <f>C41*H41</f>
        <v>0</v>
      </c>
      <c r="L41" s="94"/>
      <c r="M41" s="93"/>
      <c r="N41" s="149"/>
      <c r="O41" s="150"/>
      <c r="P41" s="149"/>
      <c r="Q41" s="149"/>
      <c r="R41" s="149"/>
      <c r="S41" s="164"/>
    </row>
    <row r="42" spans="1:24" s="20" customFormat="1" ht="22.5" hidden="1" x14ac:dyDescent="0.2">
      <c r="A42" s="10">
        <f>'Packing List'!D182</f>
        <v>0</v>
      </c>
      <c r="B42" s="10">
        <f t="shared" ref="B42:B43" si="20">A42+D42</f>
        <v>0</v>
      </c>
      <c r="C42" s="10">
        <f>'Packing List'!A182</f>
        <v>0</v>
      </c>
      <c r="D42" s="10"/>
      <c r="E42" s="9" t="str">
        <f>'Packing List'!B182</f>
        <v>Used Baby Trolley</v>
      </c>
      <c r="F42" s="46"/>
      <c r="G42" s="100" t="str">
        <f>'Packing List'!C182</f>
        <v>Big Baby Trolley</v>
      </c>
      <c r="H42" s="34">
        <v>23</v>
      </c>
      <c r="I42" s="35">
        <v>0</v>
      </c>
      <c r="J42" s="10" t="s">
        <v>45</v>
      </c>
      <c r="K42" s="36">
        <f>C42*H42</f>
        <v>0</v>
      </c>
      <c r="L42" s="94"/>
      <c r="M42" s="93"/>
      <c r="N42" s="149"/>
      <c r="O42" s="150"/>
      <c r="P42" s="149"/>
      <c r="Q42" s="149"/>
      <c r="R42" s="149"/>
      <c r="S42" s="164"/>
    </row>
    <row r="43" spans="1:24" s="20" customFormat="1" hidden="1" x14ac:dyDescent="0.2">
      <c r="A43" s="10">
        <f>'Packing List'!F183</f>
        <v>0</v>
      </c>
      <c r="B43" s="10">
        <f t="shared" si="20"/>
        <v>0</v>
      </c>
      <c r="C43" s="10">
        <f>'Packing List'!A183</f>
        <v>0</v>
      </c>
      <c r="D43" s="10"/>
      <c r="E43" s="9" t="str">
        <f>'Packing List'!B183</f>
        <v>Plastic Hangers</v>
      </c>
      <c r="F43" s="43">
        <v>3000</v>
      </c>
      <c r="G43" s="100" t="str">
        <f>'Packing List'!C183</f>
        <v>R13</v>
      </c>
      <c r="H43" s="160">
        <v>0.30299999999999999</v>
      </c>
      <c r="I43" s="35">
        <v>0</v>
      </c>
      <c r="J43" s="10" t="s">
        <v>45</v>
      </c>
      <c r="K43" s="36"/>
      <c r="L43" s="94"/>
      <c r="M43" s="93"/>
      <c r="N43" s="149"/>
      <c r="O43" s="150"/>
      <c r="P43" s="149"/>
      <c r="Q43" s="149"/>
      <c r="R43" s="149"/>
      <c r="S43" s="164"/>
    </row>
    <row r="44" spans="1:24" s="20" customFormat="1" hidden="1" x14ac:dyDescent="0.2">
      <c r="A44" s="10">
        <f>'Packing List'!D184</f>
        <v>0</v>
      </c>
      <c r="B44" s="10">
        <f t="shared" ref="B44" si="21">A44+D44</f>
        <v>0</v>
      </c>
      <c r="C44" s="10">
        <f>'Packing List'!A184</f>
        <v>0</v>
      </c>
      <c r="D44" s="10"/>
      <c r="E44" s="9" t="str">
        <f>'Packing List'!B184</f>
        <v>Plastic Hangers</v>
      </c>
      <c r="F44" s="43">
        <v>3000</v>
      </c>
      <c r="G44" s="100" t="str">
        <f>'Packing List'!C184</f>
        <v>R250</v>
      </c>
      <c r="H44" s="160">
        <v>0.39</v>
      </c>
      <c r="I44" s="35">
        <v>0</v>
      </c>
      <c r="J44" s="10" t="s">
        <v>45</v>
      </c>
      <c r="K44" s="36"/>
      <c r="L44" s="94"/>
      <c r="M44" s="93"/>
      <c r="N44" s="149"/>
      <c r="O44" s="150"/>
      <c r="P44" s="149"/>
      <c r="Q44" s="149"/>
      <c r="R44" s="149"/>
      <c r="S44" s="164"/>
    </row>
    <row r="45" spans="1:24" s="20" customFormat="1" hidden="1" x14ac:dyDescent="0.2">
      <c r="A45" s="10">
        <f>'Packing List'!D185</f>
        <v>0</v>
      </c>
      <c r="B45" s="10">
        <f t="shared" ref="B45:B46" si="22">A45+D45</f>
        <v>0</v>
      </c>
      <c r="C45" s="10">
        <f>'Packing List'!A185</f>
        <v>0</v>
      </c>
      <c r="D45" s="10"/>
      <c r="E45" s="9" t="str">
        <f>'Packing List'!B185</f>
        <v>Plastic Hangers</v>
      </c>
      <c r="F45" s="43">
        <v>2000</v>
      </c>
      <c r="G45" s="100" t="str">
        <f>'Packing List'!C185</f>
        <v>R310</v>
      </c>
      <c r="H45" s="160">
        <v>0.41099999999999998</v>
      </c>
      <c r="I45" s="35">
        <v>0</v>
      </c>
      <c r="J45" s="10" t="s">
        <v>45</v>
      </c>
      <c r="K45" s="36"/>
      <c r="L45" s="94"/>
      <c r="M45" s="156"/>
      <c r="N45" s="149"/>
      <c r="O45" s="150"/>
      <c r="P45" s="149"/>
      <c r="Q45" s="149"/>
      <c r="R45" s="149"/>
      <c r="S45" s="164"/>
    </row>
    <row r="46" spans="1:24" s="20" customFormat="1" hidden="1" x14ac:dyDescent="0.2">
      <c r="A46" s="10">
        <f>'Packing List'!D186</f>
        <v>0</v>
      </c>
      <c r="B46" s="10">
        <f t="shared" si="22"/>
        <v>0</v>
      </c>
      <c r="C46" s="10">
        <f>'Packing List'!A186</f>
        <v>0</v>
      </c>
      <c r="D46" s="10"/>
      <c r="E46" s="9" t="str">
        <f>'Packing List'!B186</f>
        <v>Plastic Hangers</v>
      </c>
      <c r="F46" s="43">
        <v>2400</v>
      </c>
      <c r="G46" s="100" t="str">
        <f>'Packing List'!C186</f>
        <v>R36</v>
      </c>
      <c r="H46" s="160">
        <v>0.315</v>
      </c>
      <c r="I46" s="35">
        <v>0</v>
      </c>
      <c r="J46" s="10" t="s">
        <v>45</v>
      </c>
      <c r="K46" s="36"/>
      <c r="L46" s="94"/>
      <c r="M46" s="93"/>
      <c r="N46" s="149"/>
      <c r="O46" s="150"/>
      <c r="P46" s="149"/>
      <c r="Q46" s="149"/>
      <c r="R46" s="149"/>
      <c r="S46" s="164"/>
    </row>
    <row r="47" spans="1:24" s="20" customFormat="1" hidden="1" x14ac:dyDescent="0.2">
      <c r="A47" s="10">
        <f>'Packing List'!D187</f>
        <v>0</v>
      </c>
      <c r="B47" s="10">
        <f t="shared" ref="B47" si="23">A47+D47</f>
        <v>0</v>
      </c>
      <c r="C47" s="10">
        <f>'Packing List'!A187</f>
        <v>0</v>
      </c>
      <c r="D47" s="10"/>
      <c r="E47" s="9" t="str">
        <f>'Packing List'!B187</f>
        <v>Plastic Hangers</v>
      </c>
      <c r="F47" s="43">
        <v>2400</v>
      </c>
      <c r="G47" s="100" t="str">
        <f>'Packing List'!C187</f>
        <v>R220</v>
      </c>
      <c r="H47" s="160">
        <v>0.40600000000000003</v>
      </c>
      <c r="I47" s="35">
        <v>0</v>
      </c>
      <c r="J47" s="10" t="s">
        <v>45</v>
      </c>
      <c r="K47" s="36"/>
      <c r="L47" s="94"/>
      <c r="M47" s="93"/>
      <c r="N47" s="149"/>
      <c r="O47" s="150"/>
      <c r="P47" s="149"/>
      <c r="Q47" s="149"/>
      <c r="R47" s="149"/>
      <c r="S47" s="164"/>
    </row>
    <row r="48" spans="1:24" s="20" customFormat="1" ht="19.5" customHeight="1" x14ac:dyDescent="0.2">
      <c r="A48" s="89">
        <f>SUM(A16:A47)</f>
        <v>20341</v>
      </c>
      <c r="B48" s="89">
        <f>SUM(B16:B47)</f>
        <v>20419</v>
      </c>
      <c r="C48" s="89">
        <f>SUM(C24:C47)</f>
        <v>270</v>
      </c>
      <c r="D48" s="89">
        <f>SUM(D16:D47)</f>
        <v>78</v>
      </c>
      <c r="E48" s="9" t="s">
        <v>96</v>
      </c>
      <c r="F48" s="38">
        <f>D48</f>
        <v>78</v>
      </c>
      <c r="G48" s="103" t="s">
        <v>97</v>
      </c>
      <c r="H48" s="104">
        <v>8.6</v>
      </c>
      <c r="I48" s="35">
        <v>0</v>
      </c>
      <c r="J48" s="10" t="s">
        <v>97</v>
      </c>
      <c r="K48" s="105">
        <f>F48*H48</f>
        <v>670.8</v>
      </c>
      <c r="L48" s="21"/>
      <c r="M48" s="21"/>
      <c r="N48" s="149"/>
      <c r="O48" s="150"/>
      <c r="P48" s="149"/>
      <c r="Q48" s="149"/>
      <c r="R48" s="149"/>
      <c r="S48" s="164"/>
    </row>
    <row r="49" spans="1:18" s="20" customFormat="1" x14ac:dyDescent="0.2">
      <c r="A49" s="39" t="s">
        <v>46</v>
      </c>
      <c r="B49" s="40" t="s">
        <v>47</v>
      </c>
      <c r="C49" s="40"/>
      <c r="D49" s="10"/>
      <c r="E49" s="9"/>
      <c r="F49" s="9"/>
      <c r="G49" s="9"/>
      <c r="I49" s="21"/>
      <c r="J49" s="60" t="s">
        <v>48</v>
      </c>
      <c r="K49" s="66">
        <v>1450</v>
      </c>
      <c r="L49" s="21"/>
      <c r="M49" s="21"/>
      <c r="N49" s="149"/>
      <c r="O49" s="150"/>
      <c r="P49" s="149"/>
      <c r="Q49" s="149"/>
      <c r="R49" s="149"/>
    </row>
    <row r="50" spans="1:18" s="20" customFormat="1" ht="17.25" customHeight="1" thickBot="1" x14ac:dyDescent="0.3">
      <c r="A50" s="41"/>
      <c r="B50" s="9"/>
      <c r="C50" s="33"/>
      <c r="D50" s="10"/>
      <c r="I50" s="21"/>
      <c r="J50" s="60" t="s">
        <v>49</v>
      </c>
      <c r="K50" s="65">
        <f>SUM(K16:K49)</f>
        <v>54606.999999400003</v>
      </c>
      <c r="L50" s="21"/>
      <c r="M50" s="21"/>
      <c r="N50" s="149"/>
      <c r="O50" s="150"/>
      <c r="P50" s="149"/>
      <c r="Q50" s="149"/>
      <c r="R50" s="149"/>
    </row>
    <row r="51" spans="1:18" s="20" customFormat="1" ht="15.75" thickTop="1" x14ac:dyDescent="0.25">
      <c r="A51" s="41"/>
      <c r="B51" s="9"/>
      <c r="C51" s="33"/>
      <c r="D51" s="10"/>
      <c r="I51" s="21"/>
      <c r="J51" s="60"/>
      <c r="K51" s="108"/>
      <c r="L51" s="109"/>
      <c r="M51" s="157"/>
      <c r="N51" s="149"/>
      <c r="O51" s="150"/>
      <c r="P51" s="149"/>
      <c r="Q51" s="149"/>
      <c r="R51" s="149"/>
    </row>
    <row r="52" spans="1:18" s="20" customFormat="1" ht="15.75" x14ac:dyDescent="0.25">
      <c r="A52" s="37"/>
      <c r="D52" s="42" t="s">
        <v>50</v>
      </c>
      <c r="E52" s="75" t="s">
        <v>156</v>
      </c>
      <c r="F52" s="18"/>
      <c r="G52" s="43" t="s">
        <v>51</v>
      </c>
      <c r="H52" s="43"/>
      <c r="I52" s="9"/>
      <c r="J52" s="20" t="s">
        <v>52</v>
      </c>
      <c r="K52" s="90"/>
      <c r="L52" s="109"/>
      <c r="M52" s="132"/>
      <c r="N52" s="149"/>
      <c r="O52" s="151"/>
      <c r="P52" s="149"/>
      <c r="Q52" s="149"/>
      <c r="R52" s="149"/>
    </row>
    <row r="53" spans="1:18" s="20" customFormat="1" ht="15.75" x14ac:dyDescent="0.25">
      <c r="A53" s="37"/>
      <c r="D53" s="42" t="s">
        <v>53</v>
      </c>
      <c r="E53" s="76" t="s">
        <v>157</v>
      </c>
      <c r="F53" s="18"/>
      <c r="G53" s="43" t="s">
        <v>54</v>
      </c>
      <c r="H53" s="43"/>
      <c r="I53" s="9"/>
      <c r="J53" s="20" t="s">
        <v>55</v>
      </c>
      <c r="K53" s="90"/>
      <c r="L53" s="109"/>
      <c r="M53" s="87"/>
      <c r="N53" s="149"/>
      <c r="O53" s="150"/>
      <c r="P53" s="149"/>
      <c r="Q53" s="149"/>
      <c r="R53" s="149"/>
    </row>
    <row r="54" spans="1:18" s="20" customFormat="1" ht="15.75" x14ac:dyDescent="0.25">
      <c r="A54" s="37"/>
      <c r="D54" s="42" t="s">
        <v>56</v>
      </c>
      <c r="E54" s="92">
        <v>45914</v>
      </c>
      <c r="F54" s="18"/>
      <c r="G54" s="43"/>
      <c r="H54" s="43"/>
      <c r="I54" s="9"/>
      <c r="K54" s="90"/>
      <c r="L54" s="21"/>
      <c r="M54" s="102"/>
      <c r="O54" s="86"/>
    </row>
    <row r="55" spans="1:18" s="20" customFormat="1" ht="15.75" x14ac:dyDescent="0.25">
      <c r="A55" s="37"/>
      <c r="D55" s="42" t="s">
        <v>57</v>
      </c>
      <c r="E55" s="135" t="s">
        <v>158</v>
      </c>
      <c r="F55" s="136"/>
      <c r="G55" s="46" t="s">
        <v>58</v>
      </c>
      <c r="K55" s="44"/>
    </row>
    <row r="56" spans="1:18" s="20" customFormat="1" ht="15.75" x14ac:dyDescent="0.25">
      <c r="A56" s="37"/>
      <c r="C56" s="52"/>
      <c r="D56" s="42" t="s">
        <v>159</v>
      </c>
      <c r="E56" s="91">
        <v>45927</v>
      </c>
      <c r="F56" s="137"/>
      <c r="G56" s="46" t="s">
        <v>59</v>
      </c>
      <c r="H56" s="138"/>
      <c r="I56" s="9"/>
      <c r="J56" s="24"/>
      <c r="K56" s="44"/>
      <c r="L56" s="21"/>
      <c r="M56" s="21"/>
      <c r="O56" s="86"/>
    </row>
    <row r="57" spans="1:18" s="20" customFormat="1" ht="12" customHeight="1" x14ac:dyDescent="0.25">
      <c r="A57" s="37"/>
      <c r="D57" s="42"/>
      <c r="E57" s="92"/>
      <c r="F57" s="18"/>
      <c r="G57" s="46"/>
      <c r="H57"/>
      <c r="I57" s="9"/>
      <c r="J57" s="45"/>
      <c r="K57" s="44"/>
      <c r="L57" s="21"/>
      <c r="M57" s="21"/>
      <c r="O57" s="86"/>
    </row>
    <row r="58" spans="1:18" s="20" customFormat="1" ht="12" customHeight="1" x14ac:dyDescent="0.25">
      <c r="A58" s="37"/>
      <c r="D58" s="42"/>
      <c r="E58" s="91"/>
      <c r="F58" s="45"/>
      <c r="G58" s="46"/>
      <c r="H58" s="80"/>
      <c r="I58" s="9"/>
      <c r="J58" s="45"/>
      <c r="K58" s="44"/>
      <c r="L58" s="165"/>
      <c r="M58" s="21"/>
      <c r="O58" s="86"/>
    </row>
    <row r="59" spans="1:18" s="20" customFormat="1" x14ac:dyDescent="0.2">
      <c r="A59" s="74" t="s">
        <v>60</v>
      </c>
      <c r="B59" s="4"/>
      <c r="C59" s="4"/>
      <c r="D59" s="116"/>
      <c r="E59" s="116"/>
      <c r="F59" s="45"/>
      <c r="J59" s="21"/>
      <c r="K59" s="44"/>
      <c r="L59" s="165"/>
      <c r="M59" s="21"/>
      <c r="O59" s="86"/>
    </row>
    <row r="60" spans="1:18" s="20" customFormat="1" x14ac:dyDescent="0.2">
      <c r="A60" s="47" t="s">
        <v>61</v>
      </c>
      <c r="B60" s="9"/>
      <c r="C60" s="9"/>
      <c r="D60" s="9"/>
      <c r="E60" s="9"/>
      <c r="F60" s="9"/>
      <c r="H60" s="9"/>
      <c r="J60" s="21"/>
      <c r="K60" s="44"/>
      <c r="L60" s="117"/>
      <c r="M60" s="21"/>
      <c r="O60" s="86"/>
    </row>
    <row r="61" spans="1:18" s="20" customFormat="1" x14ac:dyDescent="0.2">
      <c r="A61" s="47" t="s">
        <v>62</v>
      </c>
      <c r="B61" s="9"/>
      <c r="C61" s="9"/>
      <c r="E61" s="68" t="s">
        <v>63</v>
      </c>
      <c r="F61" s="48" t="s">
        <v>64</v>
      </c>
      <c r="H61" s="9"/>
      <c r="J61" s="21"/>
      <c r="K61" s="44"/>
      <c r="L61" s="21"/>
      <c r="M61" s="21"/>
      <c r="O61" s="86"/>
    </row>
    <row r="62" spans="1:18" s="20" customFormat="1" x14ac:dyDescent="0.2">
      <c r="A62" s="49" t="s">
        <v>65</v>
      </c>
      <c r="B62" s="50"/>
      <c r="C62" s="50"/>
      <c r="D62" s="13"/>
      <c r="E62" s="50"/>
      <c r="F62" s="50"/>
      <c r="G62" s="50"/>
      <c r="H62" s="50"/>
      <c r="I62" s="50"/>
      <c r="J62" s="50"/>
      <c r="K62" s="51"/>
      <c r="L62" s="21"/>
      <c r="M62" s="21"/>
      <c r="O62" s="86"/>
    </row>
    <row r="63" spans="1:18" s="20" customFormat="1" x14ac:dyDescent="0.2">
      <c r="L63" s="21"/>
      <c r="M63" s="21"/>
      <c r="O63" s="86"/>
    </row>
    <row r="64" spans="1:18" s="20" customFormat="1" x14ac:dyDescent="0.2">
      <c r="L64" s="21"/>
      <c r="M64" s="21"/>
      <c r="O64" s="86"/>
    </row>
    <row r="65" spans="12:15" s="20" customFormat="1" x14ac:dyDescent="0.2">
      <c r="L65" s="21"/>
      <c r="M65" s="21"/>
      <c r="O65" s="86"/>
    </row>
    <row r="66" spans="12:15" s="20" customFormat="1" x14ac:dyDescent="0.2">
      <c r="L66" s="21"/>
      <c r="M66" s="21"/>
      <c r="O66" s="86"/>
    </row>
    <row r="67" spans="12:15" s="20" customFormat="1" x14ac:dyDescent="0.2">
      <c r="L67" s="21"/>
      <c r="M67" s="21"/>
      <c r="O67" s="86"/>
    </row>
    <row r="68" spans="12:15" s="20" customFormat="1" x14ac:dyDescent="0.2">
      <c r="L68" s="21"/>
      <c r="M68" s="21"/>
      <c r="O68" s="86"/>
    </row>
    <row r="69" spans="12:15" s="20" customFormat="1" x14ac:dyDescent="0.2">
      <c r="L69" s="21"/>
      <c r="M69" s="21"/>
      <c r="O69" s="86"/>
    </row>
    <row r="70" spans="12:15" s="20" customFormat="1" ht="15" x14ac:dyDescent="0.2">
      <c r="L70" s="134"/>
      <c r="M70" s="133"/>
      <c r="O70" s="86"/>
    </row>
    <row r="71" spans="12:15" s="20" customFormat="1" x14ac:dyDescent="0.2">
      <c r="L71" s="117"/>
      <c r="M71" s="117"/>
      <c r="O71" s="86"/>
    </row>
    <row r="72" spans="12:15" s="20" customFormat="1" x14ac:dyDescent="0.2">
      <c r="L72" s="21"/>
      <c r="M72" s="21"/>
      <c r="O72" s="86"/>
    </row>
    <row r="73" spans="12:15" s="20" customFormat="1" x14ac:dyDescent="0.2">
      <c r="L73" s="21"/>
      <c r="M73" s="21"/>
      <c r="O73" s="86"/>
    </row>
    <row r="74" spans="12:15" s="20" customFormat="1" x14ac:dyDescent="0.2">
      <c r="L74" s="21"/>
      <c r="M74" s="21"/>
      <c r="O74" s="86"/>
    </row>
    <row r="75" spans="12:15" s="20" customFormat="1" x14ac:dyDescent="0.2">
      <c r="L75" s="21"/>
      <c r="M75" s="21"/>
      <c r="O75" s="86"/>
    </row>
    <row r="76" spans="12:15" s="20" customFormat="1" x14ac:dyDescent="0.2">
      <c r="L76" s="21"/>
      <c r="M76" s="21"/>
      <c r="O76" s="86"/>
    </row>
    <row r="77" spans="12:15" s="20" customFormat="1" x14ac:dyDescent="0.2">
      <c r="L77" s="21"/>
      <c r="M77" s="21"/>
      <c r="O77" s="86"/>
    </row>
    <row r="78" spans="12:15" s="20" customFormat="1" x14ac:dyDescent="0.2">
      <c r="L78" s="21"/>
      <c r="M78" s="21"/>
      <c r="O78" s="86"/>
    </row>
    <row r="79" spans="12:15" s="20" customFormat="1" x14ac:dyDescent="0.2">
      <c r="L79" s="21"/>
      <c r="M79" s="21"/>
      <c r="O79" s="86"/>
    </row>
    <row r="80" spans="12:15" s="20" customFormat="1" x14ac:dyDescent="0.2">
      <c r="L80" s="21"/>
      <c r="M80" s="21"/>
      <c r="O80" s="86"/>
    </row>
    <row r="81" spans="12:15" s="20" customFormat="1" x14ac:dyDescent="0.2">
      <c r="L81" s="21"/>
      <c r="M81" s="21"/>
      <c r="O81" s="86"/>
    </row>
    <row r="82" spans="12:15" s="20" customFormat="1" x14ac:dyDescent="0.2">
      <c r="L82" s="21"/>
      <c r="M82" s="21"/>
      <c r="O82" s="86"/>
    </row>
    <row r="83" spans="12:15" s="20" customFormat="1" x14ac:dyDescent="0.2">
      <c r="L83" s="21"/>
      <c r="M83" s="21"/>
      <c r="O83" s="86"/>
    </row>
    <row r="84" spans="12:15" s="20" customFormat="1" x14ac:dyDescent="0.2">
      <c r="L84" s="21"/>
      <c r="M84" s="21"/>
      <c r="O84" s="86"/>
    </row>
    <row r="85" spans="12:15" s="20" customFormat="1" x14ac:dyDescent="0.2">
      <c r="L85" s="21"/>
      <c r="M85" s="21"/>
      <c r="O85" s="86"/>
    </row>
    <row r="86" spans="12:15" s="20" customFormat="1" x14ac:dyDescent="0.2">
      <c r="L86" s="21"/>
      <c r="M86" s="21"/>
      <c r="O86" s="86"/>
    </row>
    <row r="87" spans="12:15" s="20" customFormat="1" x14ac:dyDescent="0.2">
      <c r="L87" s="21"/>
      <c r="M87" s="21"/>
      <c r="O87" s="86"/>
    </row>
    <row r="88" spans="12:15" s="20" customFormat="1" x14ac:dyDescent="0.2">
      <c r="L88" s="21"/>
      <c r="M88" s="21"/>
      <c r="O88" s="86"/>
    </row>
    <row r="89" spans="12:15" s="20" customFormat="1" x14ac:dyDescent="0.2">
      <c r="L89" s="21"/>
      <c r="M89" s="21"/>
      <c r="O89" s="86"/>
    </row>
    <row r="90" spans="12:15" s="20" customFormat="1" x14ac:dyDescent="0.2">
      <c r="L90" s="21"/>
      <c r="M90" s="21"/>
      <c r="O90" s="86"/>
    </row>
    <row r="91" spans="12:15" s="20" customFormat="1" x14ac:dyDescent="0.2">
      <c r="L91" s="21"/>
      <c r="M91" s="21"/>
      <c r="O91" s="86"/>
    </row>
    <row r="92" spans="12:15" s="20" customFormat="1" x14ac:dyDescent="0.2">
      <c r="L92" s="21"/>
      <c r="M92" s="21"/>
      <c r="O92" s="86"/>
    </row>
    <row r="93" spans="12:15" s="20" customFormat="1" x14ac:dyDescent="0.2">
      <c r="L93" s="21"/>
      <c r="M93" s="21"/>
      <c r="O93" s="86"/>
    </row>
    <row r="94" spans="12:15" s="20" customFormat="1" x14ac:dyDescent="0.2">
      <c r="L94" s="21"/>
      <c r="M94" s="21"/>
      <c r="O94" s="86"/>
    </row>
    <row r="95" spans="12:15" s="20" customFormat="1" x14ac:dyDescent="0.2">
      <c r="L95" s="21"/>
      <c r="M95" s="21"/>
      <c r="O95" s="86"/>
    </row>
    <row r="96" spans="12:15" s="20" customFormat="1" x14ac:dyDescent="0.2">
      <c r="L96" s="21"/>
      <c r="M96" s="21"/>
      <c r="O96" s="86"/>
    </row>
    <row r="97" spans="12:15" s="20" customFormat="1" x14ac:dyDescent="0.2">
      <c r="L97" s="21"/>
      <c r="M97" s="21"/>
      <c r="O97" s="86"/>
    </row>
    <row r="98" spans="12:15" s="20" customFormat="1" x14ac:dyDescent="0.2">
      <c r="L98" s="21"/>
      <c r="M98" s="21"/>
      <c r="O98" s="86"/>
    </row>
    <row r="99" spans="12:15" s="20" customFormat="1" x14ac:dyDescent="0.2">
      <c r="L99" s="21"/>
      <c r="M99" s="21"/>
      <c r="O99" s="86"/>
    </row>
    <row r="100" spans="12:15" s="20" customFormat="1" x14ac:dyDescent="0.2">
      <c r="L100" s="21"/>
      <c r="M100" s="21"/>
      <c r="O100" s="86"/>
    </row>
    <row r="101" spans="12:15" s="20" customFormat="1" x14ac:dyDescent="0.2">
      <c r="L101" s="21"/>
      <c r="M101" s="21"/>
      <c r="O101" s="86"/>
    </row>
    <row r="102" spans="12:15" s="20" customFormat="1" x14ac:dyDescent="0.2">
      <c r="L102" s="21"/>
      <c r="M102" s="21"/>
      <c r="O102" s="86"/>
    </row>
    <row r="103" spans="12:15" s="20" customFormat="1" x14ac:dyDescent="0.2">
      <c r="L103" s="21"/>
      <c r="M103" s="21"/>
      <c r="O103" s="86"/>
    </row>
    <row r="104" spans="12:15" s="20" customFormat="1" x14ac:dyDescent="0.2">
      <c r="L104" s="21"/>
      <c r="M104" s="21"/>
      <c r="O104" s="86"/>
    </row>
    <row r="105" spans="12:15" s="20" customFormat="1" x14ac:dyDescent="0.2">
      <c r="L105" s="21"/>
      <c r="M105" s="21"/>
      <c r="O105" s="86"/>
    </row>
    <row r="106" spans="12:15" s="20" customFormat="1" x14ac:dyDescent="0.2">
      <c r="L106" s="21"/>
      <c r="M106" s="21"/>
      <c r="O106" s="86"/>
    </row>
    <row r="107" spans="12:15" s="20" customFormat="1" x14ac:dyDescent="0.2">
      <c r="L107" s="21"/>
      <c r="M107" s="21"/>
      <c r="O107" s="86"/>
    </row>
    <row r="108" spans="12:15" s="20" customFormat="1" x14ac:dyDescent="0.2">
      <c r="L108" s="21"/>
      <c r="M108" s="21"/>
      <c r="O108" s="86"/>
    </row>
    <row r="109" spans="12:15" s="20" customFormat="1" x14ac:dyDescent="0.2">
      <c r="L109" s="21"/>
      <c r="M109" s="21"/>
      <c r="O109" s="86"/>
    </row>
    <row r="110" spans="12:15" s="20" customFormat="1" x14ac:dyDescent="0.2">
      <c r="L110" s="21"/>
      <c r="M110" s="21"/>
      <c r="O110" s="86"/>
    </row>
    <row r="111" spans="12:15" s="20" customFormat="1" x14ac:dyDescent="0.2">
      <c r="L111" s="21"/>
      <c r="M111" s="21"/>
      <c r="O111" s="86"/>
    </row>
    <row r="112" spans="12:15" s="20" customFormat="1" x14ac:dyDescent="0.2">
      <c r="L112" s="21"/>
      <c r="M112" s="21"/>
      <c r="O112" s="86"/>
    </row>
    <row r="113" spans="12:15" s="20" customFormat="1" x14ac:dyDescent="0.2">
      <c r="L113" s="21"/>
      <c r="M113" s="21"/>
      <c r="O113" s="86"/>
    </row>
    <row r="114" spans="12:15" s="20" customFormat="1" x14ac:dyDescent="0.2">
      <c r="L114" s="21"/>
      <c r="M114" s="21"/>
      <c r="O114" s="86"/>
    </row>
    <row r="115" spans="12:15" s="20" customFormat="1" x14ac:dyDescent="0.2">
      <c r="L115" s="21"/>
      <c r="M115" s="21"/>
      <c r="O115" s="86"/>
    </row>
    <row r="116" spans="12:15" s="20" customFormat="1" x14ac:dyDescent="0.2">
      <c r="L116" s="21"/>
      <c r="M116" s="21"/>
      <c r="O116" s="86"/>
    </row>
    <row r="117" spans="12:15" s="20" customFormat="1" x14ac:dyDescent="0.2">
      <c r="L117" s="21"/>
      <c r="M117" s="21"/>
      <c r="O117" s="86"/>
    </row>
    <row r="118" spans="12:15" s="20" customFormat="1" x14ac:dyDescent="0.2">
      <c r="L118" s="21"/>
      <c r="M118" s="21"/>
      <c r="O118" s="86"/>
    </row>
    <row r="119" spans="12:15" s="20" customFormat="1" x14ac:dyDescent="0.2">
      <c r="L119" s="21"/>
      <c r="M119" s="21"/>
      <c r="O119" s="86"/>
    </row>
    <row r="120" spans="12:15" s="20" customFormat="1" x14ac:dyDescent="0.2">
      <c r="L120" s="21"/>
      <c r="M120" s="21"/>
      <c r="O120" s="86"/>
    </row>
    <row r="121" spans="12:15" s="20" customFormat="1" x14ac:dyDescent="0.2">
      <c r="L121" s="21"/>
      <c r="M121" s="21"/>
      <c r="O121" s="86"/>
    </row>
    <row r="122" spans="12:15" s="20" customFormat="1" x14ac:dyDescent="0.2">
      <c r="L122" s="21"/>
      <c r="M122" s="21"/>
      <c r="O122" s="86"/>
    </row>
    <row r="123" spans="12:15" s="20" customFormat="1" x14ac:dyDescent="0.2">
      <c r="L123" s="21"/>
      <c r="M123" s="21"/>
      <c r="O123" s="86"/>
    </row>
    <row r="124" spans="12:15" s="20" customFormat="1" x14ac:dyDescent="0.2">
      <c r="L124" s="21"/>
      <c r="M124" s="21"/>
      <c r="O124" s="86"/>
    </row>
    <row r="125" spans="12:15" s="20" customFormat="1" x14ac:dyDescent="0.2">
      <c r="L125" s="21"/>
      <c r="M125" s="21"/>
      <c r="O125" s="86"/>
    </row>
    <row r="126" spans="12:15" s="20" customFormat="1" x14ac:dyDescent="0.2">
      <c r="L126" s="21"/>
      <c r="M126" s="21"/>
      <c r="O126" s="86"/>
    </row>
    <row r="127" spans="12:15" s="20" customFormat="1" x14ac:dyDescent="0.2">
      <c r="L127" s="21"/>
      <c r="M127" s="21"/>
      <c r="O127" s="86"/>
    </row>
    <row r="128" spans="12:15" s="20" customFormat="1" x14ac:dyDescent="0.2">
      <c r="L128" s="21"/>
      <c r="M128" s="21"/>
      <c r="O128" s="86"/>
    </row>
    <row r="129" spans="12:15" s="20" customFormat="1" x14ac:dyDescent="0.2">
      <c r="L129" s="21"/>
      <c r="M129" s="21"/>
      <c r="O129" s="86"/>
    </row>
    <row r="130" spans="12:15" s="20" customFormat="1" x14ac:dyDescent="0.2">
      <c r="L130" s="21"/>
      <c r="M130" s="21"/>
      <c r="O130" s="86"/>
    </row>
    <row r="131" spans="12:15" s="20" customFormat="1" x14ac:dyDescent="0.2">
      <c r="L131" s="21"/>
      <c r="M131" s="21"/>
      <c r="O131" s="86"/>
    </row>
    <row r="132" spans="12:15" s="20" customFormat="1" x14ac:dyDescent="0.2">
      <c r="L132" s="21"/>
      <c r="M132" s="21"/>
      <c r="O132" s="86"/>
    </row>
    <row r="133" spans="12:15" s="20" customFormat="1" x14ac:dyDescent="0.2">
      <c r="L133" s="21"/>
      <c r="M133" s="21"/>
      <c r="O133" s="86"/>
    </row>
    <row r="134" spans="12:15" s="20" customFormat="1" x14ac:dyDescent="0.2">
      <c r="L134" s="21"/>
      <c r="M134" s="21"/>
      <c r="O134" s="86"/>
    </row>
    <row r="135" spans="12:15" s="20" customFormat="1" x14ac:dyDescent="0.2">
      <c r="L135" s="21"/>
      <c r="M135" s="21"/>
      <c r="O135" s="86"/>
    </row>
    <row r="136" spans="12:15" s="20" customFormat="1" x14ac:dyDescent="0.2">
      <c r="L136" s="21"/>
      <c r="M136" s="21"/>
      <c r="O136" s="86"/>
    </row>
    <row r="137" spans="12:15" s="20" customFormat="1" x14ac:dyDescent="0.2">
      <c r="L137" s="21"/>
      <c r="M137" s="21"/>
      <c r="O137" s="86"/>
    </row>
    <row r="138" spans="12:15" s="20" customFormat="1" x14ac:dyDescent="0.2">
      <c r="L138" s="21"/>
      <c r="M138" s="21"/>
      <c r="O138" s="86"/>
    </row>
    <row r="139" spans="12:15" s="20" customFormat="1" x14ac:dyDescent="0.2">
      <c r="L139" s="21"/>
      <c r="M139" s="21"/>
      <c r="O139" s="86"/>
    </row>
    <row r="140" spans="12:15" s="20" customFormat="1" x14ac:dyDescent="0.2">
      <c r="L140" s="21"/>
      <c r="M140" s="21"/>
      <c r="O140" s="86"/>
    </row>
    <row r="141" spans="12:15" s="20" customFormat="1" x14ac:dyDescent="0.2">
      <c r="L141" s="21"/>
      <c r="M141" s="21"/>
      <c r="O141" s="86"/>
    </row>
    <row r="142" spans="12:15" s="20" customFormat="1" x14ac:dyDescent="0.2">
      <c r="L142" s="21"/>
      <c r="M142" s="21"/>
      <c r="O142" s="86"/>
    </row>
    <row r="143" spans="12:15" s="20" customFormat="1" x14ac:dyDescent="0.2">
      <c r="L143" s="21"/>
      <c r="M143" s="21"/>
      <c r="O143" s="86"/>
    </row>
    <row r="144" spans="12:15" s="20" customFormat="1" x14ac:dyDescent="0.2">
      <c r="L144" s="21"/>
      <c r="M144" s="21"/>
      <c r="O144" s="86"/>
    </row>
    <row r="145" spans="12:15" s="20" customFormat="1" x14ac:dyDescent="0.2">
      <c r="L145" s="21"/>
      <c r="M145" s="21"/>
      <c r="O145" s="86"/>
    </row>
    <row r="146" spans="12:15" s="20" customFormat="1" x14ac:dyDescent="0.2">
      <c r="L146" s="21"/>
      <c r="M146" s="21"/>
      <c r="O146" s="86"/>
    </row>
    <row r="147" spans="12:15" s="20" customFormat="1" x14ac:dyDescent="0.2">
      <c r="L147" s="21"/>
      <c r="M147" s="21"/>
      <c r="O147" s="86"/>
    </row>
    <row r="148" spans="12:15" s="20" customFormat="1" x14ac:dyDescent="0.2">
      <c r="L148" s="21"/>
      <c r="M148" s="21"/>
      <c r="O148" s="86"/>
    </row>
    <row r="149" spans="12:15" s="20" customFormat="1" x14ac:dyDescent="0.2">
      <c r="L149" s="21"/>
      <c r="M149" s="21"/>
      <c r="O149" s="86"/>
    </row>
    <row r="150" spans="12:15" s="20" customFormat="1" x14ac:dyDescent="0.2">
      <c r="L150" s="21"/>
      <c r="M150" s="21"/>
      <c r="O150" s="86"/>
    </row>
    <row r="151" spans="12:15" s="20" customFormat="1" x14ac:dyDescent="0.2">
      <c r="L151" s="21"/>
      <c r="M151" s="21"/>
      <c r="O151" s="86"/>
    </row>
    <row r="152" spans="12:15" s="20" customFormat="1" x14ac:dyDescent="0.2">
      <c r="L152" s="21"/>
      <c r="M152" s="21"/>
      <c r="O152" s="86"/>
    </row>
    <row r="153" spans="12:15" s="20" customFormat="1" x14ac:dyDescent="0.2">
      <c r="L153" s="21"/>
      <c r="M153" s="21"/>
      <c r="O153" s="86"/>
    </row>
    <row r="154" spans="12:15" s="20" customFormat="1" x14ac:dyDescent="0.2">
      <c r="L154" s="21"/>
      <c r="M154" s="21"/>
      <c r="O154" s="86"/>
    </row>
    <row r="155" spans="12:15" s="20" customFormat="1" x14ac:dyDescent="0.2">
      <c r="L155" s="21"/>
      <c r="M155" s="21"/>
      <c r="O155" s="86"/>
    </row>
    <row r="156" spans="12:15" s="20" customFormat="1" x14ac:dyDescent="0.2">
      <c r="L156" s="21"/>
      <c r="M156" s="21"/>
      <c r="O156" s="86"/>
    </row>
    <row r="157" spans="12:15" s="20" customFormat="1" x14ac:dyDescent="0.2">
      <c r="L157" s="21"/>
      <c r="M157" s="21"/>
      <c r="O157" s="86"/>
    </row>
    <row r="158" spans="12:15" s="20" customFormat="1" x14ac:dyDescent="0.2">
      <c r="L158" s="21"/>
      <c r="M158" s="21"/>
      <c r="O158" s="86"/>
    </row>
    <row r="159" spans="12:15" s="20" customFormat="1" x14ac:dyDescent="0.2">
      <c r="L159" s="21"/>
      <c r="M159" s="21"/>
      <c r="O159" s="86"/>
    </row>
    <row r="160" spans="12:15" s="20" customFormat="1" x14ac:dyDescent="0.2">
      <c r="L160" s="21"/>
      <c r="M160" s="21"/>
      <c r="O160" s="86"/>
    </row>
    <row r="161" spans="12:15" s="20" customFormat="1" x14ac:dyDescent="0.2">
      <c r="L161" s="21"/>
      <c r="M161" s="21"/>
      <c r="O161" s="86"/>
    </row>
    <row r="162" spans="12:15" s="20" customFormat="1" x14ac:dyDescent="0.2">
      <c r="L162" s="21"/>
      <c r="M162" s="21"/>
      <c r="O162" s="86"/>
    </row>
    <row r="163" spans="12:15" s="20" customFormat="1" x14ac:dyDescent="0.2">
      <c r="L163" s="21"/>
      <c r="M163" s="21"/>
      <c r="O163" s="86"/>
    </row>
    <row r="164" spans="12:15" s="20" customFormat="1" x14ac:dyDescent="0.2">
      <c r="L164" s="21"/>
      <c r="M164" s="21"/>
      <c r="O164" s="86"/>
    </row>
    <row r="165" spans="12:15" s="20" customFormat="1" x14ac:dyDescent="0.2">
      <c r="L165" s="21"/>
      <c r="M165" s="21"/>
      <c r="O165" s="86"/>
    </row>
    <row r="166" spans="12:15" s="20" customFormat="1" x14ac:dyDescent="0.2">
      <c r="L166" s="21"/>
      <c r="M166" s="21"/>
      <c r="O166" s="86"/>
    </row>
    <row r="167" spans="12:15" s="20" customFormat="1" x14ac:dyDescent="0.2">
      <c r="L167" s="21"/>
      <c r="M167" s="21"/>
      <c r="O167" s="86"/>
    </row>
    <row r="168" spans="12:15" s="20" customFormat="1" x14ac:dyDescent="0.2">
      <c r="L168" s="21"/>
      <c r="M168" s="21"/>
      <c r="O168" s="86"/>
    </row>
    <row r="169" spans="12:15" s="20" customFormat="1" x14ac:dyDescent="0.2">
      <c r="L169" s="21"/>
      <c r="M169" s="21"/>
      <c r="O169" s="86"/>
    </row>
    <row r="170" spans="12:15" s="20" customFormat="1" x14ac:dyDescent="0.2">
      <c r="L170" s="21"/>
      <c r="M170" s="21"/>
      <c r="O170" s="86"/>
    </row>
    <row r="171" spans="12:15" s="20" customFormat="1" x14ac:dyDescent="0.2">
      <c r="L171" s="21"/>
      <c r="M171" s="21"/>
      <c r="O171" s="86"/>
    </row>
    <row r="172" spans="12:15" s="20" customFormat="1" x14ac:dyDescent="0.2">
      <c r="L172" s="21"/>
      <c r="M172" s="21"/>
      <c r="O172" s="86"/>
    </row>
    <row r="173" spans="12:15" s="20" customFormat="1" x14ac:dyDescent="0.2">
      <c r="L173" s="21"/>
      <c r="M173" s="21"/>
      <c r="O173" s="86"/>
    </row>
    <row r="174" spans="12:15" s="20" customFormat="1" x14ac:dyDescent="0.2">
      <c r="L174" s="21"/>
      <c r="M174" s="21"/>
      <c r="O174" s="86"/>
    </row>
    <row r="175" spans="12:15" s="20" customFormat="1" x14ac:dyDescent="0.2">
      <c r="L175" s="21"/>
      <c r="M175" s="21"/>
      <c r="O175" s="86"/>
    </row>
    <row r="176" spans="12:15" s="20" customFormat="1" x14ac:dyDescent="0.2">
      <c r="L176" s="21"/>
      <c r="M176" s="21"/>
      <c r="O176" s="86"/>
    </row>
    <row r="177" spans="12:15" s="20" customFormat="1" x14ac:dyDescent="0.2">
      <c r="L177" s="21"/>
      <c r="M177" s="21"/>
      <c r="O177" s="86"/>
    </row>
    <row r="178" spans="12:15" s="20" customFormat="1" x14ac:dyDescent="0.2">
      <c r="L178" s="21"/>
      <c r="M178" s="21"/>
      <c r="O178" s="86"/>
    </row>
    <row r="179" spans="12:15" s="20" customFormat="1" x14ac:dyDescent="0.2">
      <c r="L179" s="21"/>
      <c r="M179" s="21"/>
      <c r="O179" s="86"/>
    </row>
    <row r="180" spans="12:15" s="20" customFormat="1" x14ac:dyDescent="0.2">
      <c r="L180" s="21"/>
      <c r="M180" s="21"/>
      <c r="O180" s="86"/>
    </row>
    <row r="181" spans="12:15" s="20" customFormat="1" x14ac:dyDescent="0.2">
      <c r="L181" s="21"/>
      <c r="M181" s="21"/>
      <c r="O181" s="86"/>
    </row>
    <row r="182" spans="12:15" s="20" customFormat="1" x14ac:dyDescent="0.2">
      <c r="L182" s="21"/>
      <c r="M182" s="21"/>
      <c r="O182" s="86"/>
    </row>
    <row r="183" spans="12:15" s="20" customFormat="1" x14ac:dyDescent="0.2">
      <c r="L183" s="21"/>
      <c r="M183" s="21"/>
      <c r="O183" s="86"/>
    </row>
    <row r="184" spans="12:15" s="20" customFormat="1" x14ac:dyDescent="0.2">
      <c r="L184" s="21"/>
      <c r="M184" s="21"/>
      <c r="O184" s="86"/>
    </row>
    <row r="185" spans="12:15" s="20" customFormat="1" x14ac:dyDescent="0.2">
      <c r="L185" s="21"/>
      <c r="M185" s="21"/>
      <c r="O185" s="86"/>
    </row>
    <row r="186" spans="12:15" s="20" customFormat="1" x14ac:dyDescent="0.2">
      <c r="L186" s="21"/>
      <c r="M186" s="21"/>
      <c r="O186" s="86"/>
    </row>
    <row r="187" spans="12:15" s="20" customFormat="1" x14ac:dyDescent="0.2">
      <c r="L187" s="21"/>
      <c r="M187" s="21"/>
      <c r="O187" s="86"/>
    </row>
    <row r="188" spans="12:15" s="20" customFormat="1" x14ac:dyDescent="0.2">
      <c r="L188" s="21"/>
      <c r="M188" s="21"/>
      <c r="O188" s="86"/>
    </row>
    <row r="189" spans="12:15" s="20" customFormat="1" x14ac:dyDescent="0.2">
      <c r="L189" s="21"/>
      <c r="M189" s="21"/>
      <c r="O189" s="86"/>
    </row>
    <row r="190" spans="12:15" s="20" customFormat="1" x14ac:dyDescent="0.2">
      <c r="L190" s="21"/>
      <c r="M190" s="21"/>
      <c r="O190" s="86"/>
    </row>
    <row r="191" spans="12:15" s="20" customFormat="1" x14ac:dyDescent="0.2">
      <c r="L191" s="21"/>
      <c r="M191" s="21"/>
      <c r="O191" s="86"/>
    </row>
    <row r="192" spans="12:15" s="20" customFormat="1" x14ac:dyDescent="0.2">
      <c r="L192" s="21"/>
      <c r="M192" s="21"/>
      <c r="O192" s="86"/>
    </row>
    <row r="193" spans="12:15" s="20" customFormat="1" x14ac:dyDescent="0.2">
      <c r="L193" s="21"/>
      <c r="M193" s="21"/>
      <c r="O193" s="86"/>
    </row>
    <row r="194" spans="12:15" s="20" customFormat="1" x14ac:dyDescent="0.2">
      <c r="L194" s="21"/>
      <c r="M194" s="21"/>
      <c r="O194" s="86"/>
    </row>
    <row r="195" spans="12:15" s="20" customFormat="1" x14ac:dyDescent="0.2">
      <c r="L195" s="21"/>
      <c r="M195" s="21"/>
      <c r="O195" s="86"/>
    </row>
    <row r="196" spans="12:15" s="20" customFormat="1" x14ac:dyDescent="0.2">
      <c r="L196" s="21"/>
      <c r="M196" s="21"/>
      <c r="O196" s="86"/>
    </row>
    <row r="197" spans="12:15" s="20" customFormat="1" x14ac:dyDescent="0.2">
      <c r="L197" s="21"/>
      <c r="M197" s="21"/>
      <c r="O197" s="86"/>
    </row>
    <row r="198" spans="12:15" s="20" customFormat="1" x14ac:dyDescent="0.2">
      <c r="L198" s="21"/>
      <c r="M198" s="21"/>
      <c r="O198" s="86"/>
    </row>
    <row r="199" spans="12:15" s="20" customFormat="1" x14ac:dyDescent="0.2">
      <c r="L199" s="21"/>
      <c r="M199" s="21"/>
      <c r="O199" s="86"/>
    </row>
    <row r="200" spans="12:15" s="20" customFormat="1" x14ac:dyDescent="0.2">
      <c r="L200" s="21"/>
      <c r="M200" s="21"/>
      <c r="O200" s="86"/>
    </row>
    <row r="201" spans="12:15" s="20" customFormat="1" x14ac:dyDescent="0.2">
      <c r="L201" s="21"/>
      <c r="M201" s="21"/>
      <c r="O201" s="86"/>
    </row>
    <row r="202" spans="12:15" s="20" customFormat="1" x14ac:dyDescent="0.2">
      <c r="L202" s="21"/>
      <c r="M202" s="21"/>
      <c r="O202" s="86"/>
    </row>
    <row r="203" spans="12:15" s="20" customFormat="1" x14ac:dyDescent="0.2">
      <c r="L203" s="21"/>
      <c r="M203" s="21"/>
      <c r="O203" s="86"/>
    </row>
    <row r="204" spans="12:15" s="20" customFormat="1" x14ac:dyDescent="0.2">
      <c r="L204" s="21"/>
      <c r="M204" s="21"/>
      <c r="O204" s="86"/>
    </row>
    <row r="205" spans="12:15" s="20" customFormat="1" x14ac:dyDescent="0.2">
      <c r="L205" s="21"/>
      <c r="M205" s="21"/>
      <c r="O205" s="86"/>
    </row>
    <row r="206" spans="12:15" s="20" customFormat="1" x14ac:dyDescent="0.2">
      <c r="L206" s="21"/>
      <c r="M206" s="21"/>
      <c r="O206" s="86"/>
    </row>
    <row r="207" spans="12:15" s="20" customFormat="1" x14ac:dyDescent="0.2">
      <c r="L207" s="21"/>
      <c r="M207" s="21"/>
      <c r="O207" s="86"/>
    </row>
    <row r="208" spans="12:15" s="20" customFormat="1" x14ac:dyDescent="0.2">
      <c r="L208" s="21"/>
      <c r="M208" s="21"/>
      <c r="O208" s="86"/>
    </row>
    <row r="209" spans="12:15" s="20" customFormat="1" x14ac:dyDescent="0.2">
      <c r="L209" s="21"/>
      <c r="M209" s="21"/>
      <c r="O209" s="86"/>
    </row>
    <row r="210" spans="12:15" s="20" customFormat="1" x14ac:dyDescent="0.2">
      <c r="L210" s="21"/>
      <c r="M210" s="21"/>
      <c r="O210" s="86"/>
    </row>
    <row r="211" spans="12:15" s="20" customFormat="1" x14ac:dyDescent="0.2">
      <c r="L211" s="21"/>
      <c r="M211" s="21"/>
      <c r="O211" s="86"/>
    </row>
    <row r="212" spans="12:15" s="20" customFormat="1" x14ac:dyDescent="0.2">
      <c r="L212" s="21"/>
      <c r="M212" s="21"/>
      <c r="O212" s="86"/>
    </row>
    <row r="213" spans="12:15" s="20" customFormat="1" x14ac:dyDescent="0.2">
      <c r="L213" s="21"/>
      <c r="M213" s="21"/>
      <c r="O213" s="86"/>
    </row>
    <row r="214" spans="12:15" s="20" customFormat="1" x14ac:dyDescent="0.2">
      <c r="L214" s="21"/>
      <c r="M214" s="21"/>
      <c r="O214" s="86"/>
    </row>
    <row r="215" spans="12:15" s="20" customFormat="1" x14ac:dyDescent="0.2">
      <c r="L215" s="21"/>
      <c r="M215" s="21"/>
      <c r="O215" s="86"/>
    </row>
    <row r="216" spans="12:15" s="20" customFormat="1" x14ac:dyDescent="0.2">
      <c r="L216" s="21"/>
      <c r="M216" s="21"/>
      <c r="O216" s="86"/>
    </row>
    <row r="217" spans="12:15" s="20" customFormat="1" x14ac:dyDescent="0.2">
      <c r="L217" s="21"/>
      <c r="M217" s="21"/>
      <c r="O217" s="86"/>
    </row>
    <row r="218" spans="12:15" s="20" customFormat="1" x14ac:dyDescent="0.2">
      <c r="L218" s="21"/>
      <c r="M218" s="21"/>
      <c r="O218" s="86"/>
    </row>
    <row r="219" spans="12:15" s="20" customFormat="1" x14ac:dyDescent="0.2">
      <c r="L219" s="21"/>
      <c r="M219" s="21"/>
      <c r="O219" s="86"/>
    </row>
    <row r="220" spans="12:15" s="20" customFormat="1" x14ac:dyDescent="0.2">
      <c r="L220" s="21"/>
      <c r="M220" s="21"/>
      <c r="O220" s="86"/>
    </row>
    <row r="221" spans="12:15" s="20" customFormat="1" x14ac:dyDescent="0.2">
      <c r="L221" s="21"/>
      <c r="M221" s="21"/>
      <c r="O221" s="86"/>
    </row>
    <row r="222" spans="12:15" s="20" customFormat="1" x14ac:dyDescent="0.2">
      <c r="L222" s="21"/>
      <c r="M222" s="21"/>
      <c r="O222" s="86"/>
    </row>
    <row r="223" spans="12:15" s="20" customFormat="1" x14ac:dyDescent="0.2">
      <c r="L223" s="21"/>
      <c r="M223" s="21"/>
      <c r="O223" s="86"/>
    </row>
    <row r="224" spans="12:15" s="20" customFormat="1" x14ac:dyDescent="0.2">
      <c r="L224" s="21"/>
      <c r="M224" s="21"/>
      <c r="O224" s="86"/>
    </row>
    <row r="225" spans="12:15" s="20" customFormat="1" x14ac:dyDescent="0.2">
      <c r="L225" s="21"/>
      <c r="M225" s="21"/>
      <c r="O225" s="86"/>
    </row>
    <row r="226" spans="12:15" s="20" customFormat="1" x14ac:dyDescent="0.2">
      <c r="L226" s="21"/>
      <c r="M226" s="21"/>
      <c r="O226" s="86"/>
    </row>
    <row r="227" spans="12:15" s="20" customFormat="1" x14ac:dyDescent="0.2">
      <c r="L227" s="21"/>
      <c r="M227" s="21"/>
      <c r="O227" s="86"/>
    </row>
    <row r="228" spans="12:15" s="20" customFormat="1" x14ac:dyDescent="0.2">
      <c r="L228" s="21"/>
      <c r="M228" s="21"/>
      <c r="O228" s="86"/>
    </row>
    <row r="229" spans="12:15" s="20" customFormat="1" x14ac:dyDescent="0.2">
      <c r="L229" s="21"/>
      <c r="M229" s="21"/>
      <c r="O229" s="86"/>
    </row>
    <row r="230" spans="12:15" s="20" customFormat="1" x14ac:dyDescent="0.2">
      <c r="L230" s="21"/>
      <c r="M230" s="21"/>
      <c r="O230" s="86"/>
    </row>
    <row r="231" spans="12:15" s="20" customFormat="1" x14ac:dyDescent="0.2">
      <c r="L231" s="21"/>
      <c r="M231" s="21"/>
      <c r="O231" s="86"/>
    </row>
    <row r="232" spans="12:15" s="20" customFormat="1" x14ac:dyDescent="0.2">
      <c r="L232" s="21"/>
      <c r="M232" s="21"/>
      <c r="O232" s="86"/>
    </row>
    <row r="233" spans="12:15" s="20" customFormat="1" x14ac:dyDescent="0.2">
      <c r="L233" s="21"/>
      <c r="M233" s="21"/>
      <c r="O233" s="86"/>
    </row>
    <row r="234" spans="12:15" s="20" customFormat="1" x14ac:dyDescent="0.2">
      <c r="L234" s="21"/>
      <c r="M234" s="21"/>
      <c r="O234" s="86"/>
    </row>
    <row r="235" spans="12:15" s="20" customFormat="1" x14ac:dyDescent="0.2">
      <c r="L235" s="21"/>
      <c r="M235" s="21"/>
      <c r="O235" s="86"/>
    </row>
    <row r="236" spans="12:15" s="20" customFormat="1" x14ac:dyDescent="0.2">
      <c r="L236" s="21"/>
      <c r="M236" s="21"/>
      <c r="O236" s="86"/>
    </row>
    <row r="237" spans="12:15" s="20" customFormat="1" x14ac:dyDescent="0.2">
      <c r="L237" s="21"/>
      <c r="M237" s="21"/>
      <c r="O237" s="86"/>
    </row>
    <row r="238" spans="12:15" s="20" customFormat="1" x14ac:dyDescent="0.2">
      <c r="L238" s="21"/>
      <c r="M238" s="21"/>
      <c r="O238" s="86"/>
    </row>
    <row r="239" spans="12:15" s="20" customFormat="1" x14ac:dyDescent="0.2">
      <c r="L239" s="21"/>
      <c r="M239" s="21"/>
      <c r="O239" s="86"/>
    </row>
    <row r="240" spans="12:15" s="20" customFormat="1" x14ac:dyDescent="0.2">
      <c r="L240" s="21"/>
      <c r="M240" s="21"/>
      <c r="O240" s="86"/>
    </row>
    <row r="241" spans="12:15" s="20" customFormat="1" x14ac:dyDescent="0.2">
      <c r="L241" s="21"/>
      <c r="M241" s="21"/>
      <c r="O241" s="86"/>
    </row>
    <row r="242" spans="12:15" s="20" customFormat="1" x14ac:dyDescent="0.2">
      <c r="L242" s="21"/>
      <c r="M242" s="21"/>
      <c r="O242" s="86"/>
    </row>
    <row r="243" spans="12:15" s="20" customFormat="1" x14ac:dyDescent="0.2">
      <c r="L243" s="21"/>
      <c r="M243" s="21"/>
      <c r="O243" s="86"/>
    </row>
    <row r="244" spans="12:15" s="20" customFormat="1" x14ac:dyDescent="0.2">
      <c r="L244" s="21"/>
      <c r="M244" s="21"/>
      <c r="O244" s="86"/>
    </row>
    <row r="245" spans="12:15" s="20" customFormat="1" x14ac:dyDescent="0.2">
      <c r="L245" s="21"/>
      <c r="M245" s="21"/>
      <c r="O245" s="86"/>
    </row>
    <row r="246" spans="12:15" s="20" customFormat="1" x14ac:dyDescent="0.2">
      <c r="L246" s="21"/>
      <c r="M246" s="21"/>
      <c r="O246" s="86"/>
    </row>
    <row r="247" spans="12:15" s="20" customFormat="1" x14ac:dyDescent="0.2">
      <c r="L247" s="21"/>
      <c r="M247" s="21"/>
      <c r="O247" s="86"/>
    </row>
    <row r="248" spans="12:15" s="20" customFormat="1" x14ac:dyDescent="0.2">
      <c r="L248" s="21"/>
      <c r="M248" s="21"/>
      <c r="O248" s="86"/>
    </row>
    <row r="249" spans="12:15" s="20" customFormat="1" x14ac:dyDescent="0.2">
      <c r="L249" s="21"/>
      <c r="M249" s="21"/>
      <c r="O249" s="86"/>
    </row>
    <row r="250" spans="12:15" s="20" customFormat="1" x14ac:dyDescent="0.2">
      <c r="L250" s="21"/>
      <c r="M250" s="21"/>
      <c r="O250" s="86"/>
    </row>
    <row r="251" spans="12:15" s="20" customFormat="1" x14ac:dyDescent="0.2">
      <c r="L251" s="21"/>
      <c r="M251" s="21"/>
      <c r="O251" s="86"/>
    </row>
    <row r="252" spans="12:15" s="20" customFormat="1" x14ac:dyDescent="0.2">
      <c r="L252" s="21"/>
      <c r="M252" s="21"/>
      <c r="O252" s="86"/>
    </row>
    <row r="253" spans="12:15" s="20" customFormat="1" x14ac:dyDescent="0.2">
      <c r="L253" s="21"/>
      <c r="M253" s="21"/>
      <c r="O253" s="86"/>
    </row>
    <row r="254" spans="12:15" s="20" customFormat="1" x14ac:dyDescent="0.2">
      <c r="L254" s="21"/>
      <c r="M254" s="21"/>
      <c r="O254" s="86"/>
    </row>
    <row r="255" spans="12:15" s="20" customFormat="1" x14ac:dyDescent="0.2">
      <c r="L255" s="21"/>
      <c r="M255" s="21"/>
      <c r="O255" s="86"/>
    </row>
    <row r="256" spans="12:15" s="20" customFormat="1" x14ac:dyDescent="0.2">
      <c r="L256" s="21"/>
      <c r="M256" s="21"/>
      <c r="O256" s="86"/>
    </row>
    <row r="257" spans="12:15" s="20" customFormat="1" x14ac:dyDescent="0.2">
      <c r="L257" s="21"/>
      <c r="M257" s="21"/>
      <c r="O257" s="86"/>
    </row>
    <row r="258" spans="12:15" s="20" customFormat="1" x14ac:dyDescent="0.2">
      <c r="L258" s="21"/>
      <c r="M258" s="21"/>
      <c r="O258" s="86"/>
    </row>
    <row r="259" spans="12:15" s="20" customFormat="1" x14ac:dyDescent="0.2">
      <c r="L259" s="21"/>
      <c r="M259" s="21"/>
      <c r="O259" s="86"/>
    </row>
    <row r="260" spans="12:15" s="20" customFormat="1" x14ac:dyDescent="0.2">
      <c r="L260" s="21"/>
      <c r="M260" s="21"/>
      <c r="O260" s="86"/>
    </row>
    <row r="261" spans="12:15" s="20" customFormat="1" x14ac:dyDescent="0.2">
      <c r="L261" s="21"/>
      <c r="M261" s="21"/>
      <c r="O261" s="86"/>
    </row>
    <row r="262" spans="12:15" s="20" customFormat="1" x14ac:dyDescent="0.2">
      <c r="L262" s="21"/>
      <c r="M262" s="21"/>
      <c r="O262" s="86"/>
    </row>
    <row r="263" spans="12:15" s="20" customFormat="1" x14ac:dyDescent="0.2">
      <c r="L263" s="21"/>
      <c r="M263" s="21"/>
      <c r="O263" s="86"/>
    </row>
    <row r="264" spans="12:15" s="20" customFormat="1" x14ac:dyDescent="0.2">
      <c r="L264" s="21"/>
      <c r="M264" s="21"/>
      <c r="O264" s="86"/>
    </row>
    <row r="265" spans="12:15" s="20" customFormat="1" x14ac:dyDescent="0.2">
      <c r="L265" s="21"/>
      <c r="M265" s="21"/>
      <c r="O265" s="86"/>
    </row>
    <row r="266" spans="12:15" s="20" customFormat="1" x14ac:dyDescent="0.2">
      <c r="L266" s="21"/>
      <c r="M266" s="21"/>
      <c r="O266" s="86"/>
    </row>
    <row r="267" spans="12:15" s="20" customFormat="1" x14ac:dyDescent="0.2">
      <c r="L267" s="21"/>
      <c r="M267" s="21"/>
      <c r="O267" s="86"/>
    </row>
    <row r="268" spans="12:15" s="20" customFormat="1" x14ac:dyDescent="0.2">
      <c r="L268" s="21"/>
      <c r="M268" s="21"/>
      <c r="O268" s="86"/>
    </row>
    <row r="269" spans="12:15" s="20" customFormat="1" x14ac:dyDescent="0.2">
      <c r="L269" s="21"/>
      <c r="M269" s="21"/>
      <c r="O269" s="86"/>
    </row>
    <row r="270" spans="12:15" s="20" customFormat="1" x14ac:dyDescent="0.2">
      <c r="L270" s="21"/>
      <c r="M270" s="21"/>
      <c r="O270" s="86"/>
    </row>
    <row r="271" spans="12:15" s="20" customFormat="1" x14ac:dyDescent="0.2">
      <c r="L271" s="21"/>
      <c r="M271" s="21"/>
      <c r="O271" s="86"/>
    </row>
    <row r="272" spans="12:15" s="20" customFormat="1" x14ac:dyDescent="0.2">
      <c r="L272" s="21"/>
      <c r="M272" s="21"/>
      <c r="O272" s="86"/>
    </row>
    <row r="273" spans="12:15" s="20" customFormat="1" x14ac:dyDescent="0.2">
      <c r="L273" s="21"/>
      <c r="M273" s="21"/>
      <c r="O273" s="86"/>
    </row>
    <row r="274" spans="12:15" s="20" customFormat="1" x14ac:dyDescent="0.2">
      <c r="L274" s="21"/>
      <c r="M274" s="21"/>
      <c r="O274" s="86"/>
    </row>
    <row r="275" spans="12:15" s="20" customFormat="1" x14ac:dyDescent="0.2">
      <c r="L275" s="21"/>
      <c r="M275" s="21"/>
      <c r="O275" s="86"/>
    </row>
    <row r="276" spans="12:15" s="20" customFormat="1" x14ac:dyDescent="0.2">
      <c r="L276" s="21"/>
      <c r="M276" s="21"/>
      <c r="O276" s="86"/>
    </row>
    <row r="277" spans="12:15" s="20" customFormat="1" x14ac:dyDescent="0.2">
      <c r="L277" s="21"/>
      <c r="M277" s="21"/>
      <c r="O277" s="86"/>
    </row>
    <row r="278" spans="12:15" s="20" customFormat="1" x14ac:dyDescent="0.2">
      <c r="L278" s="21"/>
      <c r="M278" s="21"/>
      <c r="O278" s="86"/>
    </row>
    <row r="279" spans="12:15" s="20" customFormat="1" x14ac:dyDescent="0.2">
      <c r="L279" s="21"/>
      <c r="M279" s="21"/>
      <c r="O279" s="86"/>
    </row>
    <row r="280" spans="12:15" s="20" customFormat="1" x14ac:dyDescent="0.2">
      <c r="L280" s="21"/>
      <c r="M280" s="21"/>
      <c r="O280" s="86"/>
    </row>
    <row r="281" spans="12:15" s="20" customFormat="1" x14ac:dyDescent="0.2">
      <c r="L281" s="21"/>
      <c r="M281" s="21"/>
      <c r="O281" s="86"/>
    </row>
    <row r="282" spans="12:15" s="20" customFormat="1" x14ac:dyDescent="0.2">
      <c r="L282" s="21"/>
      <c r="M282" s="21"/>
      <c r="O282" s="86"/>
    </row>
    <row r="283" spans="12:15" s="20" customFormat="1" x14ac:dyDescent="0.2">
      <c r="L283" s="21"/>
      <c r="M283" s="21"/>
      <c r="O283" s="86"/>
    </row>
    <row r="284" spans="12:15" s="20" customFormat="1" x14ac:dyDescent="0.2">
      <c r="L284" s="21"/>
      <c r="M284" s="21"/>
      <c r="O284" s="86"/>
    </row>
    <row r="285" spans="12:15" s="20" customFormat="1" x14ac:dyDescent="0.2">
      <c r="L285" s="21"/>
      <c r="M285" s="21"/>
      <c r="O285" s="86"/>
    </row>
    <row r="286" spans="12:15" s="20" customFormat="1" x14ac:dyDescent="0.2">
      <c r="L286" s="21"/>
      <c r="M286" s="21"/>
      <c r="O286" s="86"/>
    </row>
    <row r="287" spans="12:15" s="20" customFormat="1" x14ac:dyDescent="0.2">
      <c r="L287" s="21"/>
      <c r="M287" s="21"/>
      <c r="O287" s="86"/>
    </row>
    <row r="288" spans="12:15" s="20" customFormat="1" x14ac:dyDescent="0.2">
      <c r="L288" s="21"/>
      <c r="M288" s="21"/>
      <c r="O288" s="86"/>
    </row>
    <row r="289" spans="12:15" s="20" customFormat="1" x14ac:dyDescent="0.2">
      <c r="L289" s="21"/>
      <c r="M289" s="21"/>
      <c r="O289" s="86"/>
    </row>
    <row r="290" spans="12:15" s="20" customFormat="1" x14ac:dyDescent="0.2">
      <c r="L290" s="21"/>
      <c r="M290" s="21"/>
      <c r="O290" s="86"/>
    </row>
    <row r="291" spans="12:15" s="20" customFormat="1" x14ac:dyDescent="0.2">
      <c r="L291" s="21"/>
      <c r="M291" s="21"/>
      <c r="O291" s="86"/>
    </row>
    <row r="292" spans="12:15" s="20" customFormat="1" x14ac:dyDescent="0.2">
      <c r="L292" s="21"/>
      <c r="M292" s="21"/>
      <c r="O292" s="86"/>
    </row>
    <row r="293" spans="12:15" s="20" customFormat="1" x14ac:dyDescent="0.2">
      <c r="L293" s="21"/>
      <c r="M293" s="21"/>
      <c r="O293" s="86"/>
    </row>
    <row r="294" spans="12:15" s="20" customFormat="1" x14ac:dyDescent="0.2">
      <c r="L294" s="21"/>
      <c r="M294" s="21"/>
      <c r="O294" s="86"/>
    </row>
    <row r="295" spans="12:15" s="20" customFormat="1" x14ac:dyDescent="0.2">
      <c r="L295" s="21"/>
      <c r="M295" s="21"/>
      <c r="O295" s="86"/>
    </row>
    <row r="296" spans="12:15" s="20" customFormat="1" x14ac:dyDescent="0.2">
      <c r="L296" s="21"/>
      <c r="M296" s="21"/>
      <c r="O296" s="86"/>
    </row>
    <row r="297" spans="12:15" s="20" customFormat="1" x14ac:dyDescent="0.2">
      <c r="L297" s="21"/>
      <c r="M297" s="21"/>
      <c r="O297" s="86"/>
    </row>
    <row r="298" spans="12:15" s="20" customFormat="1" x14ac:dyDescent="0.2">
      <c r="L298" s="21"/>
      <c r="M298" s="21"/>
      <c r="O298" s="86"/>
    </row>
    <row r="299" spans="12:15" s="20" customFormat="1" x14ac:dyDescent="0.2">
      <c r="L299" s="21"/>
      <c r="M299" s="21"/>
      <c r="O299" s="86"/>
    </row>
    <row r="300" spans="12:15" s="20" customFormat="1" x14ac:dyDescent="0.2">
      <c r="L300" s="21"/>
      <c r="M300" s="21"/>
      <c r="O300" s="86"/>
    </row>
    <row r="301" spans="12:15" s="20" customFormat="1" x14ac:dyDescent="0.2">
      <c r="L301" s="21"/>
      <c r="M301" s="21"/>
      <c r="O301" s="86"/>
    </row>
    <row r="302" spans="12:15" s="20" customFormat="1" x14ac:dyDescent="0.2">
      <c r="L302" s="21"/>
      <c r="M302" s="21"/>
      <c r="O302" s="86"/>
    </row>
    <row r="303" spans="12:15" s="20" customFormat="1" x14ac:dyDescent="0.2">
      <c r="L303" s="21"/>
      <c r="M303" s="21"/>
      <c r="O303" s="86"/>
    </row>
    <row r="304" spans="12:15" s="20" customFormat="1" x14ac:dyDescent="0.2">
      <c r="L304" s="21"/>
      <c r="M304" s="21"/>
      <c r="O304" s="86"/>
    </row>
    <row r="305" spans="12:15" s="20" customFormat="1" x14ac:dyDescent="0.2">
      <c r="L305" s="21"/>
      <c r="M305" s="21"/>
      <c r="O305" s="86"/>
    </row>
    <row r="306" spans="12:15" s="20" customFormat="1" x14ac:dyDescent="0.2">
      <c r="L306" s="21"/>
      <c r="M306" s="21"/>
      <c r="O306" s="86"/>
    </row>
    <row r="307" spans="12:15" s="20" customFormat="1" x14ac:dyDescent="0.2">
      <c r="L307" s="21"/>
      <c r="M307" s="21"/>
      <c r="O307" s="86"/>
    </row>
    <row r="308" spans="12:15" s="20" customFormat="1" x14ac:dyDescent="0.2">
      <c r="L308" s="21"/>
      <c r="M308" s="21"/>
      <c r="O308" s="86"/>
    </row>
    <row r="309" spans="12:15" s="20" customFormat="1" x14ac:dyDescent="0.2">
      <c r="L309" s="21"/>
      <c r="M309" s="21"/>
      <c r="O309" s="86"/>
    </row>
    <row r="310" spans="12:15" s="20" customFormat="1" x14ac:dyDescent="0.2">
      <c r="L310" s="21"/>
      <c r="M310" s="21"/>
      <c r="O310" s="86"/>
    </row>
    <row r="311" spans="12:15" s="20" customFormat="1" x14ac:dyDescent="0.2">
      <c r="L311" s="21"/>
      <c r="M311" s="21"/>
      <c r="O311" s="86"/>
    </row>
    <row r="312" spans="12:15" s="20" customFormat="1" x14ac:dyDescent="0.2">
      <c r="L312" s="21"/>
      <c r="M312" s="21"/>
      <c r="O312" s="86"/>
    </row>
    <row r="313" spans="12:15" s="20" customFormat="1" x14ac:dyDescent="0.2">
      <c r="L313" s="21"/>
      <c r="M313" s="21"/>
      <c r="O313" s="86"/>
    </row>
    <row r="314" spans="12:15" s="20" customFormat="1" x14ac:dyDescent="0.2">
      <c r="L314" s="21"/>
      <c r="M314" s="21"/>
      <c r="O314" s="86"/>
    </row>
    <row r="315" spans="12:15" s="20" customFormat="1" x14ac:dyDescent="0.2">
      <c r="L315" s="21"/>
      <c r="M315" s="21"/>
      <c r="O315" s="86"/>
    </row>
    <row r="316" spans="12:15" s="20" customFormat="1" x14ac:dyDescent="0.2">
      <c r="L316" s="21"/>
      <c r="M316" s="21"/>
      <c r="O316" s="86"/>
    </row>
    <row r="317" spans="12:15" s="20" customFormat="1" x14ac:dyDescent="0.2">
      <c r="L317" s="21"/>
      <c r="M317" s="21"/>
      <c r="O317" s="86"/>
    </row>
    <row r="318" spans="12:15" s="20" customFormat="1" x14ac:dyDescent="0.2">
      <c r="L318" s="21"/>
      <c r="M318" s="21"/>
      <c r="O318" s="86"/>
    </row>
    <row r="319" spans="12:15" s="20" customFormat="1" x14ac:dyDescent="0.2">
      <c r="L319" s="21"/>
      <c r="M319" s="21"/>
      <c r="O319" s="86"/>
    </row>
    <row r="320" spans="12:15" s="20" customFormat="1" x14ac:dyDescent="0.2">
      <c r="L320" s="21"/>
      <c r="M320" s="21"/>
      <c r="O320" s="86"/>
    </row>
    <row r="321" spans="12:15" s="20" customFormat="1" x14ac:dyDescent="0.2">
      <c r="L321" s="21"/>
      <c r="M321" s="21"/>
      <c r="O321" s="86"/>
    </row>
    <row r="322" spans="12:15" s="20" customFormat="1" x14ac:dyDescent="0.2">
      <c r="L322" s="21"/>
      <c r="M322" s="21"/>
      <c r="O322" s="86"/>
    </row>
    <row r="323" spans="12:15" s="20" customFormat="1" x14ac:dyDescent="0.2">
      <c r="L323" s="21"/>
      <c r="M323" s="21"/>
      <c r="O323" s="86"/>
    </row>
    <row r="324" spans="12:15" s="20" customFormat="1" x14ac:dyDescent="0.2">
      <c r="L324" s="21"/>
      <c r="M324" s="21"/>
      <c r="O324" s="86"/>
    </row>
    <row r="325" spans="12:15" s="20" customFormat="1" x14ac:dyDescent="0.2">
      <c r="L325" s="21"/>
      <c r="M325" s="21"/>
      <c r="O325" s="86"/>
    </row>
    <row r="326" spans="12:15" s="20" customFormat="1" x14ac:dyDescent="0.2">
      <c r="L326" s="21"/>
      <c r="M326" s="21"/>
      <c r="O326" s="86"/>
    </row>
    <row r="327" spans="12:15" s="20" customFormat="1" x14ac:dyDescent="0.2">
      <c r="L327" s="21"/>
      <c r="M327" s="21"/>
      <c r="O327" s="86"/>
    </row>
    <row r="328" spans="12:15" s="20" customFormat="1" x14ac:dyDescent="0.2">
      <c r="L328" s="21"/>
      <c r="M328" s="21"/>
      <c r="O328" s="86"/>
    </row>
    <row r="329" spans="12:15" s="20" customFormat="1" x14ac:dyDescent="0.2">
      <c r="L329" s="21"/>
      <c r="M329" s="21"/>
      <c r="O329" s="86"/>
    </row>
    <row r="330" spans="12:15" s="20" customFormat="1" x14ac:dyDescent="0.2">
      <c r="L330" s="21"/>
      <c r="M330" s="21"/>
      <c r="O330" s="86"/>
    </row>
    <row r="331" spans="12:15" s="20" customFormat="1" x14ac:dyDescent="0.2">
      <c r="L331" s="21"/>
      <c r="M331" s="21"/>
      <c r="O331" s="86"/>
    </row>
    <row r="332" spans="12:15" s="20" customFormat="1" x14ac:dyDescent="0.2">
      <c r="L332" s="21"/>
      <c r="M332" s="21"/>
      <c r="O332" s="86"/>
    </row>
    <row r="333" spans="12:15" s="20" customFormat="1" x14ac:dyDescent="0.2">
      <c r="L333" s="21"/>
      <c r="M333" s="21"/>
      <c r="O333" s="86"/>
    </row>
    <row r="334" spans="12:15" s="20" customFormat="1" x14ac:dyDescent="0.2">
      <c r="L334" s="21"/>
      <c r="M334" s="21"/>
      <c r="O334" s="86"/>
    </row>
    <row r="335" spans="12:15" s="20" customFormat="1" x14ac:dyDescent="0.2">
      <c r="L335" s="21"/>
      <c r="M335" s="21"/>
      <c r="O335" s="86"/>
    </row>
    <row r="336" spans="12:15" s="20" customFormat="1" x14ac:dyDescent="0.2">
      <c r="L336" s="21"/>
      <c r="M336" s="21"/>
      <c r="O336" s="86"/>
    </row>
    <row r="337" spans="12:15" s="20" customFormat="1" x14ac:dyDescent="0.2">
      <c r="L337" s="21"/>
      <c r="M337" s="21"/>
      <c r="O337" s="86"/>
    </row>
    <row r="338" spans="12:15" s="20" customFormat="1" x14ac:dyDescent="0.2">
      <c r="L338" s="21"/>
      <c r="M338" s="21"/>
      <c r="O338" s="86"/>
    </row>
    <row r="339" spans="12:15" s="20" customFormat="1" x14ac:dyDescent="0.2">
      <c r="L339" s="21"/>
      <c r="M339" s="21"/>
      <c r="O339" s="86"/>
    </row>
    <row r="340" spans="12:15" s="20" customFormat="1" x14ac:dyDescent="0.2">
      <c r="L340" s="21"/>
      <c r="M340" s="21"/>
      <c r="O340" s="86"/>
    </row>
    <row r="341" spans="12:15" s="20" customFormat="1" x14ac:dyDescent="0.2">
      <c r="L341" s="21"/>
      <c r="M341" s="21"/>
      <c r="O341" s="86"/>
    </row>
    <row r="342" spans="12:15" s="20" customFormat="1" x14ac:dyDescent="0.2">
      <c r="L342" s="21"/>
      <c r="M342" s="21"/>
      <c r="O342" s="86"/>
    </row>
    <row r="343" spans="12:15" s="20" customFormat="1" x14ac:dyDescent="0.2">
      <c r="L343" s="21"/>
      <c r="M343" s="21"/>
      <c r="O343" s="86"/>
    </row>
    <row r="344" spans="12:15" s="20" customFormat="1" x14ac:dyDescent="0.2">
      <c r="L344" s="21"/>
      <c r="M344" s="21"/>
      <c r="O344" s="86"/>
    </row>
    <row r="345" spans="12:15" s="20" customFormat="1" x14ac:dyDescent="0.2">
      <c r="L345" s="21"/>
      <c r="M345" s="21"/>
      <c r="O345" s="86"/>
    </row>
    <row r="346" spans="12:15" s="20" customFormat="1" x14ac:dyDescent="0.2">
      <c r="L346" s="21"/>
      <c r="M346" s="21"/>
      <c r="O346" s="86"/>
    </row>
    <row r="347" spans="12:15" s="20" customFormat="1" x14ac:dyDescent="0.2">
      <c r="L347" s="21"/>
      <c r="M347" s="21"/>
      <c r="O347" s="86"/>
    </row>
    <row r="348" spans="12:15" s="20" customFormat="1" x14ac:dyDescent="0.2">
      <c r="L348" s="21"/>
      <c r="M348" s="21"/>
      <c r="O348" s="86"/>
    </row>
    <row r="349" spans="12:15" s="20" customFormat="1" x14ac:dyDescent="0.2">
      <c r="L349" s="21"/>
      <c r="M349" s="21"/>
      <c r="O349" s="86"/>
    </row>
    <row r="350" spans="12:15" s="20" customFormat="1" x14ac:dyDescent="0.2">
      <c r="L350" s="21"/>
      <c r="M350" s="21"/>
      <c r="O350" s="86"/>
    </row>
    <row r="351" spans="12:15" s="20" customFormat="1" x14ac:dyDescent="0.2">
      <c r="L351" s="21"/>
      <c r="M351" s="21"/>
      <c r="O351" s="86"/>
    </row>
    <row r="352" spans="12:15" s="20" customFormat="1" x14ac:dyDescent="0.2">
      <c r="L352" s="21"/>
      <c r="M352" s="21"/>
      <c r="O352" s="86"/>
    </row>
    <row r="353" spans="12:15" s="20" customFormat="1" x14ac:dyDescent="0.2">
      <c r="L353" s="21"/>
      <c r="M353" s="21"/>
      <c r="O353" s="86"/>
    </row>
    <row r="354" spans="12:15" s="20" customFormat="1" x14ac:dyDescent="0.2">
      <c r="L354" s="21"/>
      <c r="M354" s="21"/>
      <c r="O354" s="86"/>
    </row>
    <row r="355" spans="12:15" s="20" customFormat="1" x14ac:dyDescent="0.2">
      <c r="L355" s="21"/>
      <c r="M355" s="21"/>
      <c r="O355" s="86"/>
    </row>
    <row r="356" spans="12:15" s="20" customFormat="1" x14ac:dyDescent="0.2">
      <c r="L356" s="21"/>
      <c r="M356" s="21"/>
      <c r="O356" s="86"/>
    </row>
    <row r="357" spans="12:15" s="20" customFormat="1" x14ac:dyDescent="0.2">
      <c r="L357" s="21"/>
      <c r="M357" s="21"/>
      <c r="O357" s="86"/>
    </row>
    <row r="358" spans="12:15" s="20" customFormat="1" x14ac:dyDescent="0.2">
      <c r="L358" s="21"/>
      <c r="M358" s="21"/>
      <c r="O358" s="86"/>
    </row>
    <row r="359" spans="12:15" s="20" customFormat="1" x14ac:dyDescent="0.2">
      <c r="L359" s="21"/>
      <c r="M359" s="21"/>
      <c r="O359" s="86"/>
    </row>
    <row r="360" spans="12:15" s="20" customFormat="1" x14ac:dyDescent="0.2">
      <c r="L360" s="21"/>
      <c r="M360" s="21"/>
      <c r="O360" s="86"/>
    </row>
    <row r="361" spans="12:15" s="20" customFormat="1" x14ac:dyDescent="0.2">
      <c r="L361" s="21"/>
      <c r="M361" s="21"/>
      <c r="O361" s="86"/>
    </row>
    <row r="362" spans="12:15" s="20" customFormat="1" x14ac:dyDescent="0.2">
      <c r="L362" s="21"/>
      <c r="M362" s="21"/>
      <c r="O362" s="86"/>
    </row>
    <row r="363" spans="12:15" s="20" customFormat="1" x14ac:dyDescent="0.2">
      <c r="L363" s="21"/>
      <c r="M363" s="21"/>
      <c r="O363" s="86"/>
    </row>
    <row r="364" spans="12:15" s="20" customFormat="1" x14ac:dyDescent="0.2">
      <c r="L364" s="21"/>
      <c r="M364" s="21"/>
      <c r="O364" s="86"/>
    </row>
    <row r="365" spans="12:15" s="20" customFormat="1" x14ac:dyDescent="0.2">
      <c r="L365" s="21"/>
      <c r="M365" s="21"/>
      <c r="O365" s="86"/>
    </row>
    <row r="366" spans="12:15" s="20" customFormat="1" x14ac:dyDescent="0.2">
      <c r="L366" s="21"/>
      <c r="M366" s="21"/>
      <c r="O366" s="86"/>
    </row>
    <row r="367" spans="12:15" s="20" customFormat="1" x14ac:dyDescent="0.2">
      <c r="L367" s="21"/>
      <c r="M367" s="21"/>
      <c r="O367" s="86"/>
    </row>
    <row r="368" spans="12:15" s="20" customFormat="1" x14ac:dyDescent="0.2">
      <c r="L368" s="21"/>
      <c r="M368" s="21"/>
      <c r="O368" s="86"/>
    </row>
    <row r="369" spans="12:15" s="20" customFormat="1" x14ac:dyDescent="0.2">
      <c r="L369" s="21"/>
      <c r="M369" s="21"/>
      <c r="O369" s="86"/>
    </row>
    <row r="370" spans="12:15" s="20" customFormat="1" x14ac:dyDescent="0.2">
      <c r="L370" s="21"/>
      <c r="M370" s="21"/>
      <c r="O370" s="86"/>
    </row>
    <row r="371" spans="12:15" s="20" customFormat="1" x14ac:dyDescent="0.2">
      <c r="L371" s="21"/>
      <c r="M371" s="21"/>
      <c r="O371" s="86"/>
    </row>
    <row r="372" spans="12:15" s="20" customFormat="1" x14ac:dyDescent="0.2">
      <c r="L372" s="21"/>
      <c r="M372" s="21"/>
      <c r="O372" s="86"/>
    </row>
    <row r="373" spans="12:15" s="20" customFormat="1" x14ac:dyDescent="0.2">
      <c r="L373" s="21"/>
      <c r="M373" s="21"/>
      <c r="O373" s="86"/>
    </row>
    <row r="374" spans="12:15" s="20" customFormat="1" x14ac:dyDescent="0.2">
      <c r="L374" s="21"/>
      <c r="M374" s="21"/>
      <c r="O374" s="86"/>
    </row>
    <row r="375" spans="12:15" s="20" customFormat="1" x14ac:dyDescent="0.2">
      <c r="L375" s="21"/>
      <c r="M375" s="21"/>
      <c r="O375" s="86"/>
    </row>
    <row r="376" spans="12:15" s="20" customFormat="1" x14ac:dyDescent="0.2">
      <c r="L376" s="21"/>
      <c r="M376" s="21"/>
      <c r="O376" s="86"/>
    </row>
    <row r="377" spans="12:15" s="20" customFormat="1" x14ac:dyDescent="0.2">
      <c r="L377" s="21"/>
      <c r="M377" s="21"/>
      <c r="O377" s="86"/>
    </row>
    <row r="378" spans="12:15" s="20" customFormat="1" x14ac:dyDescent="0.2">
      <c r="L378" s="21"/>
      <c r="M378" s="21"/>
      <c r="O378" s="86"/>
    </row>
    <row r="379" spans="12:15" s="20" customFormat="1" x14ac:dyDescent="0.2">
      <c r="L379" s="21"/>
      <c r="M379" s="21"/>
      <c r="O379" s="86"/>
    </row>
    <row r="380" spans="12:15" s="20" customFormat="1" x14ac:dyDescent="0.2">
      <c r="L380" s="21"/>
      <c r="M380" s="21"/>
      <c r="O380" s="86"/>
    </row>
    <row r="381" spans="12:15" s="20" customFormat="1" x14ac:dyDescent="0.2">
      <c r="L381" s="21"/>
      <c r="M381" s="21"/>
      <c r="O381" s="86"/>
    </row>
    <row r="382" spans="12:15" s="20" customFormat="1" x14ac:dyDescent="0.2">
      <c r="L382" s="21"/>
      <c r="M382" s="21"/>
      <c r="O382" s="86"/>
    </row>
    <row r="383" spans="12:15" s="20" customFormat="1" x14ac:dyDescent="0.2">
      <c r="L383" s="21"/>
      <c r="M383" s="21"/>
      <c r="O383" s="86"/>
    </row>
    <row r="384" spans="12:15" s="20" customFormat="1" x14ac:dyDescent="0.2">
      <c r="L384" s="21"/>
      <c r="M384" s="21"/>
      <c r="O384" s="86"/>
    </row>
    <row r="385" spans="12:15" s="20" customFormat="1" x14ac:dyDescent="0.2">
      <c r="L385" s="21"/>
      <c r="M385" s="21"/>
      <c r="O385" s="86"/>
    </row>
    <row r="386" spans="12:15" s="20" customFormat="1" x14ac:dyDescent="0.2">
      <c r="L386" s="21"/>
      <c r="M386" s="21"/>
      <c r="O386" s="86"/>
    </row>
    <row r="387" spans="12:15" s="20" customFormat="1" x14ac:dyDescent="0.2">
      <c r="L387" s="21"/>
      <c r="M387" s="21"/>
      <c r="O387" s="86"/>
    </row>
    <row r="388" spans="12:15" s="20" customFormat="1" x14ac:dyDescent="0.2">
      <c r="L388" s="21"/>
      <c r="M388" s="21"/>
      <c r="O388" s="86"/>
    </row>
    <row r="389" spans="12:15" s="20" customFormat="1" x14ac:dyDescent="0.2">
      <c r="L389" s="21"/>
      <c r="M389" s="21"/>
      <c r="O389" s="86"/>
    </row>
    <row r="390" spans="12:15" s="20" customFormat="1" x14ac:dyDescent="0.2">
      <c r="L390" s="21"/>
      <c r="M390" s="21"/>
      <c r="O390" s="86"/>
    </row>
    <row r="391" spans="12:15" s="20" customFormat="1" x14ac:dyDescent="0.2">
      <c r="L391" s="21"/>
      <c r="M391" s="21"/>
      <c r="O391" s="86"/>
    </row>
    <row r="392" spans="12:15" s="20" customFormat="1" x14ac:dyDescent="0.2">
      <c r="L392" s="21"/>
      <c r="M392" s="21"/>
      <c r="O392" s="86"/>
    </row>
    <row r="393" spans="12:15" s="20" customFormat="1" x14ac:dyDescent="0.2">
      <c r="L393" s="21"/>
      <c r="M393" s="21"/>
      <c r="O393" s="86"/>
    </row>
    <row r="394" spans="12:15" s="20" customFormat="1" x14ac:dyDescent="0.2">
      <c r="L394" s="21"/>
      <c r="M394" s="21"/>
      <c r="O394" s="86"/>
    </row>
    <row r="395" spans="12:15" s="20" customFormat="1" x14ac:dyDescent="0.2">
      <c r="L395" s="21"/>
      <c r="M395" s="21"/>
      <c r="O395" s="86"/>
    </row>
    <row r="396" spans="12:15" s="20" customFormat="1" x14ac:dyDescent="0.2">
      <c r="L396" s="21"/>
      <c r="M396" s="21"/>
      <c r="O396" s="86"/>
    </row>
    <row r="397" spans="12:15" s="20" customFormat="1" x14ac:dyDescent="0.2">
      <c r="L397" s="21"/>
      <c r="M397" s="21"/>
      <c r="O397" s="86"/>
    </row>
    <row r="398" spans="12:15" s="20" customFormat="1" x14ac:dyDescent="0.2">
      <c r="L398" s="21"/>
      <c r="M398" s="21"/>
      <c r="O398" s="86"/>
    </row>
    <row r="399" spans="12:15" s="20" customFormat="1" x14ac:dyDescent="0.2">
      <c r="L399" s="21"/>
      <c r="M399" s="21"/>
      <c r="O399" s="86"/>
    </row>
    <row r="400" spans="12:15" s="20" customFormat="1" x14ac:dyDescent="0.2">
      <c r="L400" s="21"/>
      <c r="M400" s="21"/>
      <c r="O400" s="86"/>
    </row>
    <row r="401" spans="12:15" s="20" customFormat="1" x14ac:dyDescent="0.2">
      <c r="L401" s="21"/>
      <c r="M401" s="21"/>
      <c r="O401" s="86"/>
    </row>
    <row r="402" spans="12:15" s="20" customFormat="1" x14ac:dyDescent="0.2">
      <c r="L402" s="21"/>
      <c r="M402" s="21"/>
      <c r="O402" s="86"/>
    </row>
    <row r="403" spans="12:15" s="20" customFormat="1" x14ac:dyDescent="0.2">
      <c r="L403" s="21"/>
      <c r="M403" s="21"/>
      <c r="O403" s="86"/>
    </row>
    <row r="404" spans="12:15" s="20" customFormat="1" x14ac:dyDescent="0.2">
      <c r="L404" s="21"/>
      <c r="M404" s="21"/>
      <c r="O404" s="86"/>
    </row>
    <row r="405" spans="12:15" s="20" customFormat="1" x14ac:dyDescent="0.2">
      <c r="L405" s="21"/>
      <c r="M405" s="21"/>
      <c r="O405" s="86"/>
    </row>
    <row r="406" spans="12:15" s="20" customFormat="1" x14ac:dyDescent="0.2">
      <c r="L406" s="21"/>
      <c r="M406" s="21"/>
      <c r="O406" s="86"/>
    </row>
    <row r="407" spans="12:15" s="20" customFormat="1" x14ac:dyDescent="0.2">
      <c r="L407" s="21"/>
      <c r="M407" s="21"/>
      <c r="O407" s="86"/>
    </row>
    <row r="408" spans="12:15" s="20" customFormat="1" x14ac:dyDescent="0.2">
      <c r="L408" s="21"/>
      <c r="M408" s="21"/>
      <c r="O408" s="86"/>
    </row>
    <row r="409" spans="12:15" s="20" customFormat="1" x14ac:dyDescent="0.2">
      <c r="L409" s="21"/>
      <c r="M409" s="21"/>
      <c r="O409" s="86"/>
    </row>
    <row r="410" spans="12:15" s="20" customFormat="1" x14ac:dyDescent="0.2">
      <c r="L410" s="21"/>
      <c r="M410" s="21"/>
      <c r="O410" s="86"/>
    </row>
    <row r="411" spans="12:15" s="20" customFormat="1" x14ac:dyDescent="0.2">
      <c r="L411" s="21"/>
      <c r="M411" s="21"/>
      <c r="O411" s="86"/>
    </row>
    <row r="412" spans="12:15" s="20" customFormat="1" x14ac:dyDescent="0.2">
      <c r="L412" s="21"/>
      <c r="M412" s="21"/>
      <c r="O412" s="86"/>
    </row>
    <row r="413" spans="12:15" s="20" customFormat="1" x14ac:dyDescent="0.2">
      <c r="L413" s="21"/>
      <c r="M413" s="21"/>
      <c r="O413" s="86"/>
    </row>
    <row r="414" spans="12:15" s="20" customFormat="1" x14ac:dyDescent="0.2">
      <c r="L414" s="21"/>
      <c r="M414" s="21"/>
      <c r="O414" s="86"/>
    </row>
    <row r="415" spans="12:15" s="20" customFormat="1" x14ac:dyDescent="0.2">
      <c r="L415" s="21"/>
      <c r="M415" s="21"/>
      <c r="O415" s="86"/>
    </row>
    <row r="416" spans="12:15" s="20" customFormat="1" x14ac:dyDescent="0.2">
      <c r="L416" s="21"/>
      <c r="M416" s="21"/>
      <c r="O416" s="86"/>
    </row>
    <row r="417" spans="12:15" s="20" customFormat="1" x14ac:dyDescent="0.2">
      <c r="L417" s="21"/>
      <c r="M417" s="21"/>
      <c r="O417" s="86"/>
    </row>
    <row r="418" spans="12:15" s="20" customFormat="1" x14ac:dyDescent="0.2">
      <c r="L418" s="21"/>
      <c r="M418" s="21"/>
      <c r="O418" s="86"/>
    </row>
    <row r="419" spans="12:15" s="20" customFormat="1" x14ac:dyDescent="0.2">
      <c r="L419" s="21"/>
      <c r="M419" s="21"/>
      <c r="O419" s="86"/>
    </row>
    <row r="420" spans="12:15" s="20" customFormat="1" x14ac:dyDescent="0.2">
      <c r="L420" s="21"/>
      <c r="M420" s="21"/>
      <c r="O420" s="86"/>
    </row>
    <row r="421" spans="12:15" s="20" customFormat="1" x14ac:dyDescent="0.2">
      <c r="L421" s="21"/>
      <c r="M421" s="21"/>
      <c r="O421" s="86"/>
    </row>
    <row r="422" spans="12:15" s="20" customFormat="1" x14ac:dyDescent="0.2">
      <c r="L422" s="21"/>
      <c r="M422" s="21"/>
      <c r="O422" s="86"/>
    </row>
    <row r="423" spans="12:15" s="20" customFormat="1" x14ac:dyDescent="0.2">
      <c r="L423" s="21"/>
      <c r="M423" s="21"/>
      <c r="O423" s="86"/>
    </row>
    <row r="424" spans="12:15" s="20" customFormat="1" x14ac:dyDescent="0.2">
      <c r="L424" s="21"/>
      <c r="M424" s="21"/>
      <c r="O424" s="86"/>
    </row>
    <row r="425" spans="12:15" s="20" customFormat="1" x14ac:dyDescent="0.2">
      <c r="L425" s="21"/>
      <c r="M425" s="21"/>
      <c r="O425" s="86"/>
    </row>
    <row r="426" spans="12:15" s="20" customFormat="1" x14ac:dyDescent="0.2">
      <c r="L426" s="21"/>
      <c r="M426" s="21"/>
      <c r="O426" s="86"/>
    </row>
    <row r="427" spans="12:15" s="20" customFormat="1" x14ac:dyDescent="0.2">
      <c r="L427" s="21"/>
      <c r="M427" s="21"/>
      <c r="O427" s="86"/>
    </row>
    <row r="428" spans="12:15" s="20" customFormat="1" x14ac:dyDescent="0.2">
      <c r="L428" s="21"/>
      <c r="M428" s="21"/>
      <c r="O428" s="86"/>
    </row>
    <row r="429" spans="12:15" s="20" customFormat="1" x14ac:dyDescent="0.2">
      <c r="L429" s="21"/>
      <c r="M429" s="21"/>
      <c r="O429" s="86"/>
    </row>
    <row r="430" spans="12:15" s="20" customFormat="1" x14ac:dyDescent="0.2">
      <c r="L430" s="21"/>
      <c r="M430" s="21"/>
      <c r="O430" s="86"/>
    </row>
    <row r="431" spans="12:15" s="20" customFormat="1" x14ac:dyDescent="0.2">
      <c r="L431" s="21"/>
      <c r="M431" s="21"/>
      <c r="O431" s="86"/>
    </row>
    <row r="432" spans="12:15" s="20" customFormat="1" x14ac:dyDescent="0.2">
      <c r="L432" s="21"/>
      <c r="M432" s="21"/>
      <c r="O432" s="86"/>
    </row>
    <row r="433" spans="12:15" s="20" customFormat="1" x14ac:dyDescent="0.2">
      <c r="L433" s="21"/>
      <c r="M433" s="21"/>
      <c r="O433" s="86"/>
    </row>
    <row r="434" spans="12:15" s="20" customFormat="1" x14ac:dyDescent="0.2">
      <c r="L434" s="21"/>
      <c r="M434" s="21"/>
      <c r="O434" s="86"/>
    </row>
    <row r="435" spans="12:15" s="20" customFormat="1" x14ac:dyDescent="0.2">
      <c r="L435" s="21"/>
      <c r="M435" s="21"/>
      <c r="O435" s="86"/>
    </row>
    <row r="436" spans="12:15" s="20" customFormat="1" x14ac:dyDescent="0.2">
      <c r="L436" s="21"/>
      <c r="M436" s="21"/>
      <c r="O436" s="86"/>
    </row>
    <row r="437" spans="12:15" s="20" customFormat="1" x14ac:dyDescent="0.2">
      <c r="L437" s="21"/>
      <c r="M437" s="21"/>
      <c r="O437" s="86"/>
    </row>
    <row r="438" spans="12:15" s="20" customFormat="1" x14ac:dyDescent="0.2">
      <c r="L438" s="21"/>
      <c r="M438" s="21"/>
      <c r="O438" s="86"/>
    </row>
    <row r="439" spans="12:15" s="20" customFormat="1" x14ac:dyDescent="0.2">
      <c r="L439" s="21"/>
      <c r="M439" s="21"/>
      <c r="O439" s="86"/>
    </row>
    <row r="440" spans="12:15" s="20" customFormat="1" x14ac:dyDescent="0.2">
      <c r="L440" s="21"/>
      <c r="M440" s="21"/>
      <c r="O440" s="86"/>
    </row>
    <row r="441" spans="12:15" s="20" customFormat="1" x14ac:dyDescent="0.2">
      <c r="L441" s="21"/>
      <c r="M441" s="21"/>
      <c r="O441" s="86"/>
    </row>
    <row r="442" spans="12:15" s="20" customFormat="1" x14ac:dyDescent="0.2">
      <c r="L442" s="21"/>
      <c r="M442" s="21"/>
      <c r="O442" s="86"/>
    </row>
    <row r="443" spans="12:15" s="20" customFormat="1" x14ac:dyDescent="0.2">
      <c r="L443" s="21"/>
      <c r="M443" s="21"/>
      <c r="O443" s="86"/>
    </row>
    <row r="444" spans="12:15" s="20" customFormat="1" x14ac:dyDescent="0.2">
      <c r="L444" s="21"/>
      <c r="M444" s="21"/>
      <c r="O444" s="86"/>
    </row>
    <row r="445" spans="12:15" s="20" customFormat="1" x14ac:dyDescent="0.2">
      <c r="L445" s="21"/>
      <c r="M445" s="21"/>
      <c r="O445" s="86"/>
    </row>
    <row r="446" spans="12:15" s="20" customFormat="1" x14ac:dyDescent="0.2">
      <c r="L446" s="21"/>
      <c r="M446" s="21"/>
      <c r="O446" s="86"/>
    </row>
    <row r="447" spans="12:15" s="20" customFormat="1" x14ac:dyDescent="0.2">
      <c r="L447" s="21"/>
      <c r="M447" s="21"/>
      <c r="O447" s="86"/>
    </row>
    <row r="448" spans="12:15" s="20" customFormat="1" x14ac:dyDescent="0.2">
      <c r="L448" s="21"/>
      <c r="M448" s="21"/>
      <c r="O448" s="86"/>
    </row>
    <row r="449" spans="12:15" s="20" customFormat="1" x14ac:dyDescent="0.2">
      <c r="L449" s="21"/>
      <c r="M449" s="21"/>
      <c r="O449" s="86"/>
    </row>
    <row r="450" spans="12:15" s="20" customFormat="1" x14ac:dyDescent="0.2">
      <c r="L450" s="21"/>
      <c r="M450" s="21"/>
      <c r="O450" s="86"/>
    </row>
    <row r="451" spans="12:15" s="20" customFormat="1" x14ac:dyDescent="0.2">
      <c r="L451" s="21"/>
      <c r="M451" s="21"/>
      <c r="O451" s="86"/>
    </row>
    <row r="452" spans="12:15" s="20" customFormat="1" x14ac:dyDescent="0.2">
      <c r="L452" s="21"/>
      <c r="M452" s="21"/>
      <c r="O452" s="86"/>
    </row>
    <row r="453" spans="12:15" s="20" customFormat="1" x14ac:dyDescent="0.2">
      <c r="L453" s="21"/>
      <c r="M453" s="21"/>
      <c r="O453" s="86"/>
    </row>
    <row r="454" spans="12:15" s="20" customFormat="1" x14ac:dyDescent="0.2">
      <c r="L454" s="21"/>
      <c r="M454" s="21"/>
      <c r="O454" s="86"/>
    </row>
    <row r="455" spans="12:15" s="20" customFormat="1" x14ac:dyDescent="0.2">
      <c r="L455" s="21"/>
      <c r="M455" s="21"/>
      <c r="O455" s="86"/>
    </row>
    <row r="456" spans="12:15" s="20" customFormat="1" x14ac:dyDescent="0.2">
      <c r="L456" s="21"/>
      <c r="M456" s="21"/>
      <c r="O456" s="86"/>
    </row>
    <row r="457" spans="12:15" s="20" customFormat="1" x14ac:dyDescent="0.2">
      <c r="L457" s="21"/>
      <c r="M457" s="21"/>
      <c r="O457" s="86"/>
    </row>
    <row r="458" spans="12:15" s="20" customFormat="1" x14ac:dyDescent="0.2">
      <c r="L458" s="21"/>
      <c r="M458" s="21"/>
      <c r="O458" s="86"/>
    </row>
    <row r="459" spans="12:15" s="20" customFormat="1" x14ac:dyDescent="0.2">
      <c r="L459" s="21"/>
      <c r="M459" s="21"/>
      <c r="O459" s="86"/>
    </row>
    <row r="460" spans="12:15" s="20" customFormat="1" x14ac:dyDescent="0.2">
      <c r="L460" s="21"/>
      <c r="M460" s="21"/>
      <c r="O460" s="86"/>
    </row>
    <row r="461" spans="12:15" s="20" customFormat="1" x14ac:dyDescent="0.2">
      <c r="L461" s="21"/>
      <c r="M461" s="21"/>
      <c r="O461" s="86"/>
    </row>
    <row r="462" spans="12:15" s="20" customFormat="1" x14ac:dyDescent="0.2">
      <c r="L462" s="21"/>
      <c r="M462" s="21"/>
      <c r="O462" s="86"/>
    </row>
    <row r="463" spans="12:15" s="20" customFormat="1" x14ac:dyDescent="0.2">
      <c r="L463" s="21"/>
      <c r="M463" s="21"/>
      <c r="O463" s="86"/>
    </row>
    <row r="464" spans="12:15" s="20" customFormat="1" x14ac:dyDescent="0.2">
      <c r="L464" s="21"/>
      <c r="M464" s="21"/>
      <c r="O464" s="86"/>
    </row>
    <row r="465" spans="12:15" s="20" customFormat="1" x14ac:dyDescent="0.2">
      <c r="L465" s="21"/>
      <c r="M465" s="21"/>
      <c r="O465" s="86"/>
    </row>
    <row r="466" spans="12:15" s="20" customFormat="1" x14ac:dyDescent="0.2">
      <c r="L466" s="21"/>
      <c r="M466" s="21"/>
      <c r="O466" s="86"/>
    </row>
    <row r="467" spans="12:15" s="20" customFormat="1" x14ac:dyDescent="0.2">
      <c r="L467" s="21"/>
      <c r="M467" s="21"/>
      <c r="O467" s="86"/>
    </row>
    <row r="468" spans="12:15" s="20" customFormat="1" x14ac:dyDescent="0.2">
      <c r="L468" s="21"/>
      <c r="M468" s="21"/>
      <c r="O468" s="86"/>
    </row>
    <row r="469" spans="12:15" s="20" customFormat="1" x14ac:dyDescent="0.2">
      <c r="L469" s="21"/>
      <c r="M469" s="21"/>
      <c r="O469" s="86"/>
    </row>
    <row r="470" spans="12:15" s="20" customFormat="1" x14ac:dyDescent="0.2">
      <c r="L470" s="21"/>
      <c r="M470" s="21"/>
      <c r="O470" s="86"/>
    </row>
    <row r="471" spans="12:15" s="20" customFormat="1" x14ac:dyDescent="0.2">
      <c r="L471" s="21"/>
      <c r="M471" s="21"/>
      <c r="O471" s="86"/>
    </row>
    <row r="472" spans="12:15" s="20" customFormat="1" x14ac:dyDescent="0.2">
      <c r="L472" s="21"/>
      <c r="M472" s="21"/>
      <c r="O472" s="86"/>
    </row>
    <row r="473" spans="12:15" s="20" customFormat="1" x14ac:dyDescent="0.2">
      <c r="L473" s="21"/>
      <c r="M473" s="21"/>
      <c r="O473" s="86"/>
    </row>
    <row r="474" spans="12:15" s="20" customFormat="1" x14ac:dyDescent="0.2">
      <c r="L474" s="21"/>
      <c r="M474" s="21"/>
      <c r="O474" s="86"/>
    </row>
    <row r="475" spans="12:15" s="20" customFormat="1" x14ac:dyDescent="0.2">
      <c r="L475" s="21"/>
      <c r="M475" s="21"/>
      <c r="O475" s="86"/>
    </row>
    <row r="476" spans="12:15" s="20" customFormat="1" x14ac:dyDescent="0.2">
      <c r="L476" s="21"/>
      <c r="M476" s="21"/>
      <c r="O476" s="86"/>
    </row>
    <row r="477" spans="12:15" s="20" customFormat="1" x14ac:dyDescent="0.2">
      <c r="L477" s="21"/>
      <c r="M477" s="21"/>
      <c r="O477" s="86"/>
    </row>
    <row r="478" spans="12:15" s="20" customFormat="1" x14ac:dyDescent="0.2">
      <c r="L478" s="21"/>
      <c r="M478" s="21"/>
      <c r="O478" s="86"/>
    </row>
    <row r="479" spans="12:15" s="20" customFormat="1" x14ac:dyDescent="0.2">
      <c r="L479" s="21"/>
      <c r="M479" s="21"/>
      <c r="O479" s="86"/>
    </row>
    <row r="480" spans="12:15" s="20" customFormat="1" x14ac:dyDescent="0.2">
      <c r="L480" s="21"/>
      <c r="M480" s="21"/>
      <c r="O480" s="86"/>
    </row>
    <row r="481" spans="12:15" s="20" customFormat="1" x14ac:dyDescent="0.2">
      <c r="L481" s="21"/>
      <c r="M481" s="21"/>
      <c r="O481" s="86"/>
    </row>
    <row r="482" spans="12:15" s="20" customFormat="1" x14ac:dyDescent="0.2">
      <c r="L482" s="21"/>
      <c r="M482" s="21"/>
      <c r="O482" s="86"/>
    </row>
    <row r="483" spans="12:15" s="20" customFormat="1" x14ac:dyDescent="0.2">
      <c r="L483" s="21"/>
      <c r="M483" s="21"/>
      <c r="O483" s="86"/>
    </row>
    <row r="484" spans="12:15" s="20" customFormat="1" x14ac:dyDescent="0.2">
      <c r="L484" s="21"/>
      <c r="M484" s="21"/>
      <c r="O484" s="86"/>
    </row>
    <row r="485" spans="12:15" s="20" customFormat="1" x14ac:dyDescent="0.2">
      <c r="L485" s="21"/>
      <c r="M485" s="21"/>
      <c r="O485" s="86"/>
    </row>
    <row r="486" spans="12:15" s="20" customFormat="1" x14ac:dyDescent="0.2">
      <c r="L486" s="21"/>
      <c r="M486" s="21"/>
      <c r="O486" s="86"/>
    </row>
    <row r="487" spans="12:15" s="20" customFormat="1" x14ac:dyDescent="0.2">
      <c r="L487" s="21"/>
      <c r="M487" s="21"/>
      <c r="O487" s="86"/>
    </row>
    <row r="488" spans="12:15" s="20" customFormat="1" x14ac:dyDescent="0.2">
      <c r="L488" s="21"/>
      <c r="M488" s="21"/>
      <c r="O488" s="86"/>
    </row>
    <row r="489" spans="12:15" s="20" customFormat="1" x14ac:dyDescent="0.2">
      <c r="L489" s="21"/>
      <c r="M489" s="21"/>
      <c r="O489" s="86"/>
    </row>
    <row r="490" spans="12:15" s="20" customFormat="1" x14ac:dyDescent="0.2">
      <c r="L490" s="21"/>
      <c r="M490" s="21"/>
      <c r="O490" s="86"/>
    </row>
    <row r="491" spans="12:15" s="20" customFormat="1" x14ac:dyDescent="0.2">
      <c r="L491" s="21"/>
      <c r="M491" s="21"/>
      <c r="O491" s="86"/>
    </row>
    <row r="492" spans="12:15" s="20" customFormat="1" x14ac:dyDescent="0.2">
      <c r="L492" s="21"/>
      <c r="M492" s="21"/>
      <c r="O492" s="86"/>
    </row>
    <row r="493" spans="12:15" s="20" customFormat="1" x14ac:dyDescent="0.2">
      <c r="L493" s="21"/>
      <c r="M493" s="21"/>
      <c r="O493" s="86"/>
    </row>
    <row r="494" spans="12:15" s="20" customFormat="1" x14ac:dyDescent="0.2">
      <c r="L494" s="21"/>
      <c r="M494" s="21"/>
      <c r="O494" s="86"/>
    </row>
    <row r="495" spans="12:15" s="20" customFormat="1" x14ac:dyDescent="0.2">
      <c r="L495" s="21"/>
      <c r="M495" s="21"/>
      <c r="O495" s="86"/>
    </row>
    <row r="496" spans="12:15" s="20" customFormat="1" x14ac:dyDescent="0.2">
      <c r="L496" s="21"/>
      <c r="M496" s="21"/>
      <c r="O496" s="86"/>
    </row>
    <row r="497" spans="12:15" s="20" customFormat="1" x14ac:dyDescent="0.2">
      <c r="L497" s="21"/>
      <c r="M497" s="21"/>
      <c r="O497" s="86"/>
    </row>
    <row r="498" spans="12:15" s="20" customFormat="1" x14ac:dyDescent="0.2">
      <c r="L498" s="21"/>
      <c r="M498" s="21"/>
      <c r="O498" s="86"/>
    </row>
    <row r="499" spans="12:15" s="20" customFormat="1" x14ac:dyDescent="0.2">
      <c r="L499" s="21"/>
      <c r="M499" s="21"/>
      <c r="O499" s="86"/>
    </row>
    <row r="500" spans="12:15" s="20" customFormat="1" x14ac:dyDescent="0.2">
      <c r="L500" s="21"/>
      <c r="M500" s="21"/>
      <c r="O500" s="86"/>
    </row>
    <row r="501" spans="12:15" s="20" customFormat="1" x14ac:dyDescent="0.2">
      <c r="L501" s="21"/>
      <c r="M501" s="21"/>
      <c r="O501" s="86"/>
    </row>
    <row r="502" spans="12:15" s="20" customFormat="1" x14ac:dyDescent="0.2">
      <c r="L502" s="21"/>
      <c r="M502" s="21"/>
      <c r="O502" s="86"/>
    </row>
    <row r="503" spans="12:15" s="20" customFormat="1" x14ac:dyDescent="0.2">
      <c r="L503" s="21"/>
      <c r="M503" s="21"/>
      <c r="O503" s="86"/>
    </row>
    <row r="504" spans="12:15" s="20" customFormat="1" x14ac:dyDescent="0.2">
      <c r="L504" s="21"/>
      <c r="M504" s="21"/>
      <c r="O504" s="86"/>
    </row>
    <row r="505" spans="12:15" s="20" customFormat="1" x14ac:dyDescent="0.2">
      <c r="L505" s="21"/>
      <c r="M505" s="21"/>
      <c r="O505" s="86"/>
    </row>
    <row r="506" spans="12:15" s="20" customFormat="1" x14ac:dyDescent="0.2">
      <c r="L506" s="21"/>
      <c r="M506" s="21"/>
      <c r="O506" s="86"/>
    </row>
    <row r="507" spans="12:15" s="20" customFormat="1" x14ac:dyDescent="0.2">
      <c r="L507" s="21"/>
      <c r="M507" s="21"/>
      <c r="O507" s="86"/>
    </row>
    <row r="508" spans="12:15" s="20" customFormat="1" x14ac:dyDescent="0.2">
      <c r="L508" s="21"/>
      <c r="M508" s="21"/>
      <c r="O508" s="86"/>
    </row>
    <row r="509" spans="12:15" s="20" customFormat="1" x14ac:dyDescent="0.2">
      <c r="L509" s="21"/>
      <c r="M509" s="21"/>
      <c r="O509" s="86"/>
    </row>
    <row r="510" spans="12:15" s="20" customFormat="1" x14ac:dyDescent="0.2">
      <c r="L510" s="21"/>
      <c r="M510" s="21"/>
      <c r="O510" s="86"/>
    </row>
    <row r="511" spans="12:15" s="20" customFormat="1" x14ac:dyDescent="0.2">
      <c r="L511" s="21"/>
      <c r="M511" s="21"/>
      <c r="O511" s="86"/>
    </row>
    <row r="512" spans="12:15" s="20" customFormat="1" x14ac:dyDescent="0.2">
      <c r="L512" s="21"/>
      <c r="M512" s="21"/>
      <c r="O512" s="86"/>
    </row>
    <row r="513" spans="12:15" s="20" customFormat="1" x14ac:dyDescent="0.2">
      <c r="L513" s="21"/>
      <c r="M513" s="21"/>
      <c r="O513" s="86"/>
    </row>
    <row r="514" spans="12:15" s="20" customFormat="1" x14ac:dyDescent="0.2">
      <c r="L514" s="21"/>
      <c r="M514" s="21"/>
      <c r="O514" s="86"/>
    </row>
    <row r="515" spans="12:15" s="20" customFormat="1" x14ac:dyDescent="0.2">
      <c r="L515" s="21"/>
      <c r="M515" s="21"/>
      <c r="O515" s="86"/>
    </row>
    <row r="516" spans="12:15" s="20" customFormat="1" x14ac:dyDescent="0.2">
      <c r="L516" s="21"/>
      <c r="M516" s="21"/>
      <c r="O516" s="86"/>
    </row>
    <row r="517" spans="12:15" s="20" customFormat="1" x14ac:dyDescent="0.2">
      <c r="L517" s="21"/>
      <c r="M517" s="21"/>
      <c r="O517" s="86"/>
    </row>
    <row r="518" spans="12:15" s="20" customFormat="1" x14ac:dyDescent="0.2">
      <c r="L518" s="21"/>
      <c r="M518" s="21"/>
      <c r="O518" s="86"/>
    </row>
    <row r="519" spans="12:15" s="20" customFormat="1" x14ac:dyDescent="0.2">
      <c r="L519" s="21"/>
      <c r="M519" s="21"/>
      <c r="O519" s="86"/>
    </row>
    <row r="520" spans="12:15" s="20" customFormat="1" x14ac:dyDescent="0.2">
      <c r="L520" s="21"/>
      <c r="M520" s="21"/>
      <c r="O520" s="86"/>
    </row>
    <row r="521" spans="12:15" s="20" customFormat="1" x14ac:dyDescent="0.2">
      <c r="L521" s="21"/>
      <c r="M521" s="21"/>
      <c r="O521" s="86"/>
    </row>
    <row r="522" spans="12:15" s="20" customFormat="1" x14ac:dyDescent="0.2">
      <c r="L522" s="21"/>
      <c r="M522" s="21"/>
      <c r="O522" s="86"/>
    </row>
    <row r="523" spans="12:15" s="20" customFormat="1" x14ac:dyDescent="0.2">
      <c r="L523" s="21"/>
      <c r="M523" s="21"/>
      <c r="O523" s="86"/>
    </row>
    <row r="524" spans="12:15" s="20" customFormat="1" x14ac:dyDescent="0.2">
      <c r="L524" s="21"/>
      <c r="M524" s="21"/>
      <c r="O524" s="86"/>
    </row>
    <row r="525" spans="12:15" s="20" customFormat="1" x14ac:dyDescent="0.2">
      <c r="L525" s="21"/>
      <c r="M525" s="21"/>
      <c r="O525" s="86"/>
    </row>
    <row r="526" spans="12:15" s="20" customFormat="1" x14ac:dyDescent="0.2">
      <c r="L526" s="21"/>
      <c r="M526" s="21"/>
      <c r="O526" s="86"/>
    </row>
    <row r="527" spans="12:15" s="20" customFormat="1" x14ac:dyDescent="0.2">
      <c r="L527" s="21"/>
      <c r="M527" s="21"/>
      <c r="O527" s="86"/>
    </row>
    <row r="528" spans="12:15" s="20" customFormat="1" x14ac:dyDescent="0.2">
      <c r="L528" s="21"/>
      <c r="M528" s="21"/>
      <c r="O528" s="86"/>
    </row>
    <row r="529" spans="12:15" s="20" customFormat="1" x14ac:dyDescent="0.2">
      <c r="L529" s="21"/>
      <c r="M529" s="21"/>
      <c r="O529" s="86"/>
    </row>
    <row r="530" spans="12:15" s="20" customFormat="1" x14ac:dyDescent="0.2">
      <c r="L530" s="21"/>
      <c r="M530" s="21"/>
      <c r="O530" s="86"/>
    </row>
    <row r="531" spans="12:15" s="20" customFormat="1" x14ac:dyDescent="0.2">
      <c r="L531" s="21"/>
      <c r="M531" s="21"/>
      <c r="O531" s="86"/>
    </row>
    <row r="532" spans="12:15" s="20" customFormat="1" x14ac:dyDescent="0.2">
      <c r="L532" s="21"/>
      <c r="M532" s="21"/>
      <c r="O532" s="86"/>
    </row>
    <row r="533" spans="12:15" s="20" customFormat="1" x14ac:dyDescent="0.2">
      <c r="L533" s="21"/>
      <c r="M533" s="21"/>
      <c r="O533" s="86"/>
    </row>
    <row r="534" spans="12:15" s="20" customFormat="1" x14ac:dyDescent="0.2">
      <c r="L534" s="21"/>
      <c r="M534" s="21"/>
      <c r="O534" s="86"/>
    </row>
    <row r="535" spans="12:15" s="20" customFormat="1" x14ac:dyDescent="0.2">
      <c r="L535" s="21"/>
      <c r="M535" s="21"/>
      <c r="O535" s="86"/>
    </row>
    <row r="536" spans="12:15" s="20" customFormat="1" x14ac:dyDescent="0.2">
      <c r="L536" s="21"/>
      <c r="M536" s="21"/>
      <c r="O536" s="86"/>
    </row>
    <row r="537" spans="12:15" s="20" customFormat="1" x14ac:dyDescent="0.2">
      <c r="L537" s="21"/>
      <c r="M537" s="21"/>
      <c r="O537" s="86"/>
    </row>
    <row r="538" spans="12:15" s="20" customFormat="1" x14ac:dyDescent="0.2">
      <c r="L538" s="21"/>
      <c r="M538" s="21"/>
      <c r="O538" s="86"/>
    </row>
    <row r="539" spans="12:15" s="20" customFormat="1" x14ac:dyDescent="0.2">
      <c r="L539" s="21"/>
      <c r="M539" s="21"/>
      <c r="O539" s="86"/>
    </row>
    <row r="540" spans="12:15" s="20" customFormat="1" x14ac:dyDescent="0.2">
      <c r="L540" s="21"/>
      <c r="M540" s="21"/>
      <c r="O540" s="86"/>
    </row>
    <row r="541" spans="12:15" s="20" customFormat="1" x14ac:dyDescent="0.2">
      <c r="L541" s="21"/>
      <c r="M541" s="21"/>
      <c r="O541" s="86"/>
    </row>
    <row r="542" spans="12:15" s="20" customFormat="1" x14ac:dyDescent="0.2">
      <c r="L542" s="21"/>
      <c r="M542" s="21"/>
      <c r="O542" s="86"/>
    </row>
    <row r="543" spans="12:15" s="20" customFormat="1" x14ac:dyDescent="0.2">
      <c r="L543" s="21"/>
      <c r="M543" s="21"/>
      <c r="O543" s="86"/>
    </row>
    <row r="544" spans="12:15" s="20" customFormat="1" x14ac:dyDescent="0.2">
      <c r="L544" s="21"/>
      <c r="M544" s="21"/>
      <c r="O544" s="86"/>
    </row>
    <row r="545" spans="12:15" s="20" customFormat="1" x14ac:dyDescent="0.2">
      <c r="L545" s="21"/>
      <c r="M545" s="21"/>
      <c r="O545" s="86"/>
    </row>
    <row r="546" spans="12:15" s="20" customFormat="1" x14ac:dyDescent="0.2">
      <c r="L546" s="21"/>
      <c r="M546" s="21"/>
      <c r="O546" s="86"/>
    </row>
    <row r="547" spans="12:15" s="20" customFormat="1" x14ac:dyDescent="0.2">
      <c r="L547" s="21"/>
      <c r="M547" s="21"/>
      <c r="O547" s="86"/>
    </row>
    <row r="548" spans="12:15" s="20" customFormat="1" x14ac:dyDescent="0.2">
      <c r="L548" s="21"/>
      <c r="M548" s="21"/>
      <c r="O548" s="86"/>
    </row>
    <row r="549" spans="12:15" s="20" customFormat="1" x14ac:dyDescent="0.2">
      <c r="L549" s="21"/>
      <c r="M549" s="21"/>
      <c r="O549" s="86"/>
    </row>
    <row r="550" spans="12:15" s="20" customFormat="1" x14ac:dyDescent="0.2">
      <c r="L550" s="21"/>
      <c r="M550" s="21"/>
      <c r="O550" s="86"/>
    </row>
    <row r="551" spans="12:15" s="20" customFormat="1" x14ac:dyDescent="0.2">
      <c r="L551" s="21"/>
      <c r="M551" s="21"/>
      <c r="O551" s="86"/>
    </row>
    <row r="552" spans="12:15" s="20" customFormat="1" x14ac:dyDescent="0.2">
      <c r="L552" s="21"/>
      <c r="M552" s="21"/>
      <c r="O552" s="86"/>
    </row>
    <row r="553" spans="12:15" s="20" customFormat="1" x14ac:dyDescent="0.2">
      <c r="L553" s="21"/>
      <c r="M553" s="21"/>
      <c r="O553" s="86"/>
    </row>
    <row r="554" spans="12:15" s="20" customFormat="1" x14ac:dyDescent="0.2">
      <c r="L554" s="21"/>
      <c r="M554" s="21"/>
      <c r="O554" s="86"/>
    </row>
    <row r="555" spans="12:15" s="20" customFormat="1" x14ac:dyDescent="0.2">
      <c r="L555" s="21"/>
      <c r="M555" s="21"/>
      <c r="O555" s="86"/>
    </row>
    <row r="556" spans="12:15" s="20" customFormat="1" x14ac:dyDescent="0.2">
      <c r="L556" s="21"/>
      <c r="M556" s="21"/>
      <c r="O556" s="86"/>
    </row>
    <row r="557" spans="12:15" s="20" customFormat="1" x14ac:dyDescent="0.2">
      <c r="L557" s="21"/>
      <c r="M557" s="21"/>
      <c r="O557" s="86"/>
    </row>
    <row r="558" spans="12:15" s="20" customFormat="1" x14ac:dyDescent="0.2">
      <c r="L558" s="21"/>
      <c r="M558" s="21"/>
      <c r="O558" s="86"/>
    </row>
    <row r="559" spans="12:15" s="20" customFormat="1" x14ac:dyDescent="0.2">
      <c r="L559" s="21"/>
      <c r="M559" s="21"/>
      <c r="O559" s="86"/>
    </row>
    <row r="560" spans="12:15" s="20" customFormat="1" x14ac:dyDescent="0.2">
      <c r="L560" s="21"/>
      <c r="M560" s="21"/>
      <c r="O560" s="86"/>
    </row>
    <row r="561" spans="12:15" s="20" customFormat="1" x14ac:dyDescent="0.2">
      <c r="L561" s="21"/>
      <c r="M561" s="21"/>
      <c r="O561" s="86"/>
    </row>
    <row r="562" spans="12:15" s="20" customFormat="1" x14ac:dyDescent="0.2">
      <c r="L562" s="21"/>
      <c r="M562" s="21"/>
      <c r="O562" s="86"/>
    </row>
    <row r="563" spans="12:15" s="20" customFormat="1" x14ac:dyDescent="0.2">
      <c r="L563" s="21"/>
      <c r="M563" s="21"/>
      <c r="O563" s="86"/>
    </row>
    <row r="564" spans="12:15" s="20" customFormat="1" x14ac:dyDescent="0.2">
      <c r="L564" s="21"/>
      <c r="M564" s="21"/>
      <c r="O564" s="86"/>
    </row>
    <row r="565" spans="12:15" s="20" customFormat="1" x14ac:dyDescent="0.2">
      <c r="L565" s="21"/>
      <c r="M565" s="21"/>
      <c r="O565" s="86"/>
    </row>
    <row r="566" spans="12:15" s="20" customFormat="1" x14ac:dyDescent="0.2">
      <c r="L566" s="21"/>
      <c r="M566" s="21"/>
      <c r="O566" s="86"/>
    </row>
    <row r="567" spans="12:15" s="20" customFormat="1" x14ac:dyDescent="0.2">
      <c r="L567" s="21"/>
      <c r="M567" s="21"/>
      <c r="O567" s="86"/>
    </row>
    <row r="568" spans="12:15" s="20" customFormat="1" x14ac:dyDescent="0.2">
      <c r="L568" s="21"/>
      <c r="M568" s="21"/>
      <c r="O568" s="86"/>
    </row>
    <row r="569" spans="12:15" s="20" customFormat="1" x14ac:dyDescent="0.2">
      <c r="L569" s="21"/>
      <c r="M569" s="21"/>
      <c r="O569" s="86"/>
    </row>
    <row r="570" spans="12:15" s="20" customFormat="1" x14ac:dyDescent="0.2">
      <c r="L570" s="21"/>
      <c r="M570" s="21"/>
      <c r="O570" s="86"/>
    </row>
    <row r="571" spans="12:15" s="20" customFormat="1" x14ac:dyDescent="0.2">
      <c r="L571" s="21"/>
      <c r="M571" s="21"/>
      <c r="O571" s="86"/>
    </row>
    <row r="572" spans="12:15" s="20" customFormat="1" x14ac:dyDescent="0.2">
      <c r="L572" s="21"/>
      <c r="M572" s="21"/>
      <c r="O572" s="86"/>
    </row>
    <row r="573" spans="12:15" s="20" customFormat="1" x14ac:dyDescent="0.2">
      <c r="L573" s="21"/>
      <c r="M573" s="21"/>
      <c r="O573" s="86"/>
    </row>
    <row r="574" spans="12:15" s="20" customFormat="1" x14ac:dyDescent="0.2">
      <c r="L574" s="21"/>
      <c r="M574" s="21"/>
      <c r="O574" s="86"/>
    </row>
    <row r="575" spans="12:15" s="20" customFormat="1" x14ac:dyDescent="0.2">
      <c r="L575" s="21"/>
      <c r="M575" s="21"/>
      <c r="O575" s="86"/>
    </row>
    <row r="576" spans="12:15" s="20" customFormat="1" x14ac:dyDescent="0.2">
      <c r="L576" s="21"/>
      <c r="M576" s="21"/>
      <c r="O576" s="86"/>
    </row>
    <row r="577" spans="12:15" s="20" customFormat="1" x14ac:dyDescent="0.2">
      <c r="L577" s="21"/>
      <c r="M577" s="21"/>
      <c r="O577" s="86"/>
    </row>
    <row r="578" spans="12:15" s="20" customFormat="1" x14ac:dyDescent="0.2">
      <c r="L578" s="21"/>
      <c r="M578" s="21"/>
      <c r="O578" s="86"/>
    </row>
    <row r="579" spans="12:15" s="20" customFormat="1" x14ac:dyDescent="0.2">
      <c r="L579" s="21"/>
      <c r="M579" s="21"/>
      <c r="O579" s="86"/>
    </row>
    <row r="580" spans="12:15" s="20" customFormat="1" x14ac:dyDescent="0.2">
      <c r="L580" s="21"/>
      <c r="M580" s="21"/>
      <c r="O580" s="86"/>
    </row>
    <row r="581" spans="12:15" s="20" customFormat="1" x14ac:dyDescent="0.2">
      <c r="L581" s="21"/>
      <c r="M581" s="21"/>
      <c r="O581" s="86"/>
    </row>
    <row r="582" spans="12:15" s="20" customFormat="1" x14ac:dyDescent="0.2">
      <c r="L582" s="21"/>
      <c r="M582" s="21"/>
      <c r="O582" s="86"/>
    </row>
    <row r="583" spans="12:15" s="20" customFormat="1" x14ac:dyDescent="0.2">
      <c r="L583" s="21"/>
      <c r="M583" s="21"/>
      <c r="O583" s="86"/>
    </row>
    <row r="584" spans="12:15" s="20" customFormat="1" x14ac:dyDescent="0.2">
      <c r="L584" s="21"/>
      <c r="M584" s="21"/>
      <c r="O584" s="86"/>
    </row>
    <row r="585" spans="12:15" s="20" customFormat="1" x14ac:dyDescent="0.2">
      <c r="L585" s="21"/>
      <c r="M585" s="21"/>
      <c r="O585" s="86"/>
    </row>
    <row r="586" spans="12:15" s="20" customFormat="1" x14ac:dyDescent="0.2">
      <c r="L586" s="21"/>
      <c r="M586" s="21"/>
      <c r="O586" s="86"/>
    </row>
    <row r="587" spans="12:15" s="20" customFormat="1" x14ac:dyDescent="0.2">
      <c r="L587" s="21"/>
      <c r="M587" s="21"/>
      <c r="O587" s="86"/>
    </row>
    <row r="588" spans="12:15" s="20" customFormat="1" x14ac:dyDescent="0.2">
      <c r="L588" s="21"/>
      <c r="M588" s="21"/>
      <c r="O588" s="86"/>
    </row>
    <row r="589" spans="12:15" s="20" customFormat="1" x14ac:dyDescent="0.2">
      <c r="L589" s="21"/>
      <c r="M589" s="21"/>
      <c r="O589" s="86"/>
    </row>
    <row r="590" spans="12:15" s="20" customFormat="1" x14ac:dyDescent="0.2">
      <c r="L590" s="21"/>
      <c r="M590" s="21"/>
      <c r="O590" s="86"/>
    </row>
    <row r="591" spans="12:15" s="20" customFormat="1" x14ac:dyDescent="0.2">
      <c r="L591" s="21"/>
      <c r="M591" s="21"/>
      <c r="O591" s="86"/>
    </row>
    <row r="592" spans="12:15" s="20" customFormat="1" x14ac:dyDescent="0.2">
      <c r="L592" s="21"/>
      <c r="M592" s="21"/>
      <c r="O592" s="86"/>
    </row>
    <row r="593" spans="12:15" s="20" customFormat="1" x14ac:dyDescent="0.2">
      <c r="L593" s="21"/>
      <c r="M593" s="21"/>
      <c r="O593" s="86"/>
    </row>
    <row r="594" spans="12:15" s="20" customFormat="1" x14ac:dyDescent="0.2">
      <c r="L594" s="21"/>
      <c r="M594" s="21"/>
      <c r="O594" s="86"/>
    </row>
    <row r="595" spans="12:15" s="20" customFormat="1" x14ac:dyDescent="0.2">
      <c r="L595" s="21"/>
      <c r="M595" s="21"/>
      <c r="O595" s="86"/>
    </row>
    <row r="596" spans="12:15" s="20" customFormat="1" x14ac:dyDescent="0.2">
      <c r="L596" s="21"/>
      <c r="M596" s="21"/>
      <c r="O596" s="86"/>
    </row>
    <row r="597" spans="12:15" s="20" customFormat="1" x14ac:dyDescent="0.2">
      <c r="L597" s="21"/>
      <c r="M597" s="21"/>
      <c r="O597" s="86"/>
    </row>
    <row r="598" spans="12:15" s="20" customFormat="1" x14ac:dyDescent="0.2">
      <c r="L598" s="21"/>
      <c r="M598" s="21"/>
      <c r="O598" s="86"/>
    </row>
    <row r="599" spans="12:15" s="20" customFormat="1" x14ac:dyDescent="0.2">
      <c r="L599" s="21"/>
      <c r="M599" s="21"/>
      <c r="O599" s="86"/>
    </row>
    <row r="600" spans="12:15" s="20" customFormat="1" x14ac:dyDescent="0.2">
      <c r="L600" s="21"/>
      <c r="M600" s="21"/>
      <c r="O600" s="86"/>
    </row>
    <row r="601" spans="12:15" s="20" customFormat="1" x14ac:dyDescent="0.2">
      <c r="L601" s="21"/>
      <c r="M601" s="21"/>
      <c r="O601" s="86"/>
    </row>
    <row r="602" spans="12:15" s="20" customFormat="1" x14ac:dyDescent="0.2">
      <c r="L602" s="21"/>
      <c r="M602" s="21"/>
      <c r="O602" s="86"/>
    </row>
    <row r="603" spans="12:15" s="20" customFormat="1" x14ac:dyDescent="0.2">
      <c r="L603" s="21"/>
      <c r="M603" s="21"/>
      <c r="O603" s="86"/>
    </row>
    <row r="604" spans="12:15" s="20" customFormat="1" x14ac:dyDescent="0.2">
      <c r="L604" s="21"/>
      <c r="M604" s="21"/>
      <c r="O604" s="86"/>
    </row>
    <row r="605" spans="12:15" s="20" customFormat="1" x14ac:dyDescent="0.2">
      <c r="L605" s="21"/>
      <c r="M605" s="21"/>
      <c r="O605" s="86"/>
    </row>
    <row r="606" spans="12:15" s="20" customFormat="1" x14ac:dyDescent="0.2">
      <c r="L606" s="21"/>
      <c r="M606" s="21"/>
      <c r="O606" s="86"/>
    </row>
    <row r="607" spans="12:15" s="20" customFormat="1" x14ac:dyDescent="0.2">
      <c r="L607" s="21"/>
      <c r="M607" s="21"/>
      <c r="O607" s="86"/>
    </row>
    <row r="608" spans="12:15" s="20" customFormat="1" x14ac:dyDescent="0.2">
      <c r="L608" s="21"/>
      <c r="M608" s="21"/>
      <c r="O608" s="86"/>
    </row>
    <row r="609" spans="12:15" s="20" customFormat="1" x14ac:dyDescent="0.2">
      <c r="L609" s="21"/>
      <c r="M609" s="21"/>
      <c r="O609" s="86"/>
    </row>
    <row r="610" spans="12:15" s="20" customFormat="1" x14ac:dyDescent="0.2">
      <c r="L610" s="21"/>
      <c r="M610" s="21"/>
      <c r="O610" s="86"/>
    </row>
    <row r="611" spans="12:15" s="20" customFormat="1" x14ac:dyDescent="0.2">
      <c r="L611" s="21"/>
      <c r="M611" s="21"/>
      <c r="O611" s="86"/>
    </row>
    <row r="612" spans="12:15" s="20" customFormat="1" x14ac:dyDescent="0.2">
      <c r="L612" s="21"/>
      <c r="M612" s="21"/>
      <c r="O612" s="86"/>
    </row>
    <row r="613" spans="12:15" s="20" customFormat="1" x14ac:dyDescent="0.2">
      <c r="L613" s="21"/>
      <c r="M613" s="21"/>
      <c r="O613" s="86"/>
    </row>
    <row r="614" spans="12:15" s="20" customFormat="1" x14ac:dyDescent="0.2">
      <c r="L614" s="21"/>
      <c r="M614" s="21"/>
      <c r="O614" s="86"/>
    </row>
    <row r="615" spans="12:15" s="20" customFormat="1" x14ac:dyDescent="0.2">
      <c r="L615" s="21"/>
      <c r="M615" s="21"/>
      <c r="O615" s="86"/>
    </row>
    <row r="616" spans="12:15" s="20" customFormat="1" x14ac:dyDescent="0.2">
      <c r="L616" s="21"/>
      <c r="M616" s="21"/>
      <c r="O616" s="86"/>
    </row>
    <row r="617" spans="12:15" s="20" customFormat="1" x14ac:dyDescent="0.2">
      <c r="L617" s="21"/>
      <c r="M617" s="21"/>
      <c r="O617" s="86"/>
    </row>
    <row r="618" spans="12:15" s="20" customFormat="1" x14ac:dyDescent="0.2">
      <c r="L618" s="21"/>
      <c r="M618" s="21"/>
      <c r="O618" s="86"/>
    </row>
    <row r="619" spans="12:15" s="20" customFormat="1" x14ac:dyDescent="0.2">
      <c r="L619" s="21"/>
      <c r="M619" s="21"/>
      <c r="O619" s="86"/>
    </row>
    <row r="620" spans="12:15" s="20" customFormat="1" x14ac:dyDescent="0.2">
      <c r="L620" s="21"/>
      <c r="M620" s="21"/>
      <c r="O620" s="86"/>
    </row>
    <row r="621" spans="12:15" s="20" customFormat="1" x14ac:dyDescent="0.2">
      <c r="L621" s="21"/>
      <c r="M621" s="21"/>
      <c r="O621" s="86"/>
    </row>
    <row r="622" spans="12:15" s="20" customFormat="1" x14ac:dyDescent="0.2">
      <c r="L622" s="21"/>
      <c r="M622" s="21"/>
      <c r="O622" s="86"/>
    </row>
    <row r="623" spans="12:15" s="20" customFormat="1" x14ac:dyDescent="0.2">
      <c r="L623" s="21"/>
      <c r="M623" s="21"/>
      <c r="O623" s="86"/>
    </row>
    <row r="624" spans="12:15" s="20" customFormat="1" x14ac:dyDescent="0.2">
      <c r="L624" s="21"/>
      <c r="M624" s="21"/>
      <c r="O624" s="86"/>
    </row>
    <row r="625" spans="12:15" s="20" customFormat="1" x14ac:dyDescent="0.2">
      <c r="L625" s="21"/>
      <c r="M625" s="21"/>
      <c r="O625" s="86"/>
    </row>
    <row r="626" spans="12:15" s="20" customFormat="1" x14ac:dyDescent="0.2">
      <c r="L626" s="21"/>
      <c r="M626" s="21"/>
      <c r="O626" s="86"/>
    </row>
    <row r="627" spans="12:15" s="20" customFormat="1" x14ac:dyDescent="0.2">
      <c r="L627" s="21"/>
      <c r="M627" s="21"/>
      <c r="O627" s="86"/>
    </row>
    <row r="628" spans="12:15" s="20" customFormat="1" x14ac:dyDescent="0.2">
      <c r="L628" s="21"/>
      <c r="M628" s="21"/>
      <c r="O628" s="86"/>
    </row>
    <row r="629" spans="12:15" s="20" customFormat="1" x14ac:dyDescent="0.2">
      <c r="L629" s="21"/>
      <c r="M629" s="21"/>
      <c r="O629" s="86"/>
    </row>
    <row r="630" spans="12:15" s="20" customFormat="1" x14ac:dyDescent="0.2">
      <c r="L630" s="21"/>
      <c r="M630" s="21"/>
      <c r="O630" s="86"/>
    </row>
    <row r="631" spans="12:15" s="20" customFormat="1" x14ac:dyDescent="0.2">
      <c r="L631" s="21"/>
      <c r="M631" s="21"/>
      <c r="O631" s="86"/>
    </row>
    <row r="632" spans="12:15" s="20" customFormat="1" x14ac:dyDescent="0.2">
      <c r="L632" s="21"/>
      <c r="M632" s="21"/>
      <c r="O632" s="86"/>
    </row>
    <row r="633" spans="12:15" s="20" customFormat="1" x14ac:dyDescent="0.2">
      <c r="L633" s="21"/>
      <c r="M633" s="21"/>
      <c r="O633" s="86"/>
    </row>
    <row r="634" spans="12:15" s="20" customFormat="1" x14ac:dyDescent="0.2">
      <c r="L634" s="21"/>
      <c r="M634" s="21"/>
      <c r="O634" s="86"/>
    </row>
    <row r="635" spans="12:15" s="20" customFormat="1" x14ac:dyDescent="0.2">
      <c r="L635" s="21"/>
      <c r="M635" s="21"/>
      <c r="O635" s="86"/>
    </row>
    <row r="636" spans="12:15" s="20" customFormat="1" x14ac:dyDescent="0.2">
      <c r="L636" s="21"/>
      <c r="M636" s="21"/>
      <c r="O636" s="86"/>
    </row>
    <row r="637" spans="12:15" s="20" customFormat="1" x14ac:dyDescent="0.2">
      <c r="L637" s="21"/>
      <c r="M637" s="21"/>
      <c r="O637" s="86"/>
    </row>
    <row r="638" spans="12:15" s="20" customFormat="1" x14ac:dyDescent="0.2">
      <c r="L638" s="21"/>
      <c r="M638" s="21"/>
      <c r="O638" s="86"/>
    </row>
    <row r="639" spans="12:15" s="20" customFormat="1" x14ac:dyDescent="0.2">
      <c r="L639" s="21"/>
      <c r="M639" s="21"/>
      <c r="O639" s="86"/>
    </row>
    <row r="640" spans="12:15" s="20" customFormat="1" x14ac:dyDescent="0.2">
      <c r="L640" s="21"/>
      <c r="M640" s="21"/>
      <c r="O640" s="86"/>
    </row>
    <row r="641" spans="12:15" s="20" customFormat="1" x14ac:dyDescent="0.2">
      <c r="L641" s="21"/>
      <c r="M641" s="21"/>
      <c r="O641" s="86"/>
    </row>
    <row r="642" spans="12:15" s="20" customFormat="1" x14ac:dyDescent="0.2">
      <c r="L642" s="21"/>
      <c r="M642" s="21"/>
      <c r="O642" s="86"/>
    </row>
    <row r="643" spans="12:15" s="20" customFormat="1" x14ac:dyDescent="0.2">
      <c r="L643" s="21"/>
      <c r="M643" s="21"/>
      <c r="O643" s="86"/>
    </row>
    <row r="644" spans="12:15" s="20" customFormat="1" x14ac:dyDescent="0.2">
      <c r="L644" s="21"/>
      <c r="M644" s="21"/>
      <c r="O644" s="86"/>
    </row>
    <row r="645" spans="12:15" s="20" customFormat="1" x14ac:dyDescent="0.2">
      <c r="L645" s="21"/>
      <c r="M645" s="21"/>
      <c r="O645" s="86"/>
    </row>
    <row r="646" spans="12:15" s="20" customFormat="1" x14ac:dyDescent="0.2">
      <c r="L646" s="21"/>
      <c r="M646" s="21"/>
      <c r="O646" s="86"/>
    </row>
    <row r="647" spans="12:15" s="20" customFormat="1" x14ac:dyDescent="0.2">
      <c r="L647" s="21"/>
      <c r="M647" s="21"/>
      <c r="O647" s="86"/>
    </row>
    <row r="648" spans="12:15" s="20" customFormat="1" x14ac:dyDescent="0.2">
      <c r="L648" s="21"/>
      <c r="M648" s="21"/>
      <c r="O648" s="86"/>
    </row>
    <row r="649" spans="12:15" s="20" customFormat="1" x14ac:dyDescent="0.2">
      <c r="L649" s="21"/>
      <c r="M649" s="21"/>
      <c r="O649" s="86"/>
    </row>
    <row r="650" spans="12:15" s="20" customFormat="1" x14ac:dyDescent="0.2">
      <c r="L650" s="21"/>
      <c r="M650" s="21"/>
      <c r="O650" s="86"/>
    </row>
    <row r="651" spans="12:15" s="20" customFormat="1" x14ac:dyDescent="0.2">
      <c r="L651" s="21"/>
      <c r="M651" s="21"/>
      <c r="O651" s="86"/>
    </row>
    <row r="652" spans="12:15" s="20" customFormat="1" x14ac:dyDescent="0.2">
      <c r="L652" s="21"/>
      <c r="M652" s="21"/>
      <c r="O652" s="86"/>
    </row>
    <row r="653" spans="12:15" s="20" customFormat="1" x14ac:dyDescent="0.2">
      <c r="L653" s="21"/>
      <c r="M653" s="21"/>
      <c r="O653" s="86"/>
    </row>
    <row r="654" spans="12:15" s="20" customFormat="1" x14ac:dyDescent="0.2">
      <c r="L654" s="21"/>
      <c r="M654" s="21"/>
      <c r="O654" s="86"/>
    </row>
    <row r="655" spans="12:15" s="20" customFormat="1" x14ac:dyDescent="0.2">
      <c r="L655" s="21"/>
      <c r="M655" s="21"/>
      <c r="O655" s="86"/>
    </row>
    <row r="656" spans="12:15" s="20" customFormat="1" x14ac:dyDescent="0.2">
      <c r="L656" s="21"/>
      <c r="M656" s="21"/>
      <c r="O656" s="86"/>
    </row>
    <row r="657" spans="12:15" s="20" customFormat="1" x14ac:dyDescent="0.2">
      <c r="L657" s="21"/>
      <c r="M657" s="21"/>
      <c r="O657" s="86"/>
    </row>
    <row r="658" spans="12:15" s="20" customFormat="1" x14ac:dyDescent="0.2">
      <c r="L658" s="21"/>
      <c r="M658" s="21"/>
      <c r="O658" s="86"/>
    </row>
    <row r="659" spans="12:15" s="20" customFormat="1" x14ac:dyDescent="0.2">
      <c r="L659" s="21"/>
      <c r="M659" s="21"/>
      <c r="O659" s="86"/>
    </row>
    <row r="660" spans="12:15" s="20" customFormat="1" x14ac:dyDescent="0.2">
      <c r="L660" s="21"/>
      <c r="M660" s="21"/>
      <c r="O660" s="86"/>
    </row>
    <row r="661" spans="12:15" s="20" customFormat="1" x14ac:dyDescent="0.2">
      <c r="L661" s="21"/>
      <c r="M661" s="21"/>
      <c r="O661" s="86"/>
    </row>
    <row r="662" spans="12:15" s="20" customFormat="1" x14ac:dyDescent="0.2">
      <c r="L662" s="21"/>
      <c r="M662" s="21"/>
      <c r="O662" s="86"/>
    </row>
    <row r="663" spans="12:15" s="20" customFormat="1" x14ac:dyDescent="0.2">
      <c r="L663" s="21"/>
      <c r="M663" s="21"/>
      <c r="O663" s="86"/>
    </row>
    <row r="664" spans="12:15" s="20" customFormat="1" x14ac:dyDescent="0.2">
      <c r="L664" s="21"/>
      <c r="M664" s="21"/>
      <c r="O664" s="86"/>
    </row>
    <row r="665" spans="12:15" s="20" customFormat="1" x14ac:dyDescent="0.2">
      <c r="L665" s="21"/>
      <c r="M665" s="21"/>
      <c r="O665" s="86"/>
    </row>
    <row r="666" spans="12:15" s="20" customFormat="1" x14ac:dyDescent="0.2">
      <c r="L666" s="21"/>
      <c r="M666" s="21"/>
      <c r="O666" s="86"/>
    </row>
    <row r="667" spans="12:15" s="20" customFormat="1" x14ac:dyDescent="0.2">
      <c r="L667" s="21"/>
      <c r="M667" s="21"/>
      <c r="O667" s="86"/>
    </row>
    <row r="668" spans="12:15" s="20" customFormat="1" x14ac:dyDescent="0.2">
      <c r="L668" s="21"/>
      <c r="M668" s="21"/>
      <c r="O668" s="86"/>
    </row>
    <row r="669" spans="12:15" s="20" customFormat="1" x14ac:dyDescent="0.2">
      <c r="L669" s="21"/>
      <c r="M669" s="21"/>
      <c r="O669" s="86"/>
    </row>
    <row r="670" spans="12:15" s="20" customFormat="1" x14ac:dyDescent="0.2">
      <c r="L670" s="21"/>
      <c r="M670" s="21"/>
      <c r="O670" s="86"/>
    </row>
    <row r="671" spans="12:15" s="20" customFormat="1" x14ac:dyDescent="0.2">
      <c r="L671" s="21"/>
      <c r="M671" s="21"/>
      <c r="O671" s="86"/>
    </row>
    <row r="672" spans="12:15" s="20" customFormat="1" x14ac:dyDescent="0.2">
      <c r="L672" s="21"/>
      <c r="M672" s="21"/>
      <c r="O672" s="86"/>
    </row>
    <row r="673" spans="12:15" s="20" customFormat="1" x14ac:dyDescent="0.2">
      <c r="L673" s="21"/>
      <c r="M673" s="21"/>
      <c r="O673" s="86"/>
    </row>
    <row r="674" spans="12:15" s="20" customFormat="1" x14ac:dyDescent="0.2">
      <c r="L674" s="21"/>
      <c r="M674" s="21"/>
      <c r="O674" s="86"/>
    </row>
    <row r="675" spans="12:15" s="20" customFormat="1" x14ac:dyDescent="0.2">
      <c r="L675" s="21"/>
      <c r="M675" s="21"/>
      <c r="O675" s="86"/>
    </row>
    <row r="676" spans="12:15" s="20" customFormat="1" x14ac:dyDescent="0.2">
      <c r="L676" s="21"/>
      <c r="M676" s="21"/>
      <c r="O676" s="86"/>
    </row>
    <row r="677" spans="12:15" s="20" customFormat="1" x14ac:dyDescent="0.2">
      <c r="L677" s="21"/>
      <c r="M677" s="21"/>
      <c r="O677" s="86"/>
    </row>
    <row r="678" spans="12:15" s="20" customFormat="1" x14ac:dyDescent="0.2">
      <c r="L678" s="21"/>
      <c r="M678" s="21"/>
      <c r="O678" s="86"/>
    </row>
    <row r="679" spans="12:15" s="20" customFormat="1" x14ac:dyDescent="0.2">
      <c r="L679" s="21"/>
      <c r="M679" s="21"/>
      <c r="O679" s="86"/>
    </row>
    <row r="680" spans="12:15" s="20" customFormat="1" x14ac:dyDescent="0.2">
      <c r="L680" s="21"/>
      <c r="M680" s="21"/>
      <c r="O680" s="86"/>
    </row>
    <row r="681" spans="12:15" s="20" customFormat="1" x14ac:dyDescent="0.2">
      <c r="L681" s="21"/>
      <c r="M681" s="21"/>
      <c r="O681" s="86"/>
    </row>
    <row r="682" spans="12:15" s="20" customFormat="1" x14ac:dyDescent="0.2">
      <c r="L682" s="21"/>
      <c r="M682" s="21"/>
      <c r="O682" s="86"/>
    </row>
    <row r="683" spans="12:15" s="20" customFormat="1" x14ac:dyDescent="0.2">
      <c r="L683" s="21"/>
      <c r="M683" s="21"/>
      <c r="O683" s="86"/>
    </row>
    <row r="684" spans="12:15" s="20" customFormat="1" x14ac:dyDescent="0.2">
      <c r="L684" s="21"/>
      <c r="M684" s="21"/>
      <c r="O684" s="86"/>
    </row>
    <row r="685" spans="12:15" s="20" customFormat="1" x14ac:dyDescent="0.2">
      <c r="L685" s="21"/>
      <c r="M685" s="21"/>
      <c r="O685" s="86"/>
    </row>
    <row r="686" spans="12:15" s="20" customFormat="1" x14ac:dyDescent="0.2">
      <c r="L686" s="21"/>
      <c r="M686" s="21"/>
      <c r="O686" s="86"/>
    </row>
    <row r="687" spans="12:15" s="20" customFormat="1" x14ac:dyDescent="0.2">
      <c r="L687" s="21"/>
      <c r="M687" s="21"/>
      <c r="O687" s="86"/>
    </row>
    <row r="688" spans="12:15" s="20" customFormat="1" x14ac:dyDescent="0.2">
      <c r="L688" s="21"/>
      <c r="M688" s="21"/>
      <c r="O688" s="86"/>
    </row>
    <row r="689" spans="12:15" s="20" customFormat="1" x14ac:dyDescent="0.2">
      <c r="L689" s="21"/>
      <c r="M689" s="21"/>
      <c r="O689" s="86"/>
    </row>
    <row r="690" spans="12:15" s="20" customFormat="1" x14ac:dyDescent="0.2">
      <c r="L690" s="21"/>
      <c r="M690" s="21"/>
      <c r="O690" s="86"/>
    </row>
    <row r="691" spans="12:15" s="20" customFormat="1" x14ac:dyDescent="0.2">
      <c r="L691" s="21"/>
      <c r="M691" s="21"/>
      <c r="O691" s="86"/>
    </row>
    <row r="692" spans="12:15" s="20" customFormat="1" x14ac:dyDescent="0.2">
      <c r="L692" s="21"/>
      <c r="M692" s="21"/>
      <c r="O692" s="86"/>
    </row>
    <row r="693" spans="12:15" s="20" customFormat="1" x14ac:dyDescent="0.2">
      <c r="L693" s="21"/>
      <c r="M693" s="21"/>
      <c r="O693" s="86"/>
    </row>
    <row r="694" spans="12:15" s="20" customFormat="1" x14ac:dyDescent="0.2">
      <c r="L694" s="21"/>
      <c r="M694" s="21"/>
      <c r="O694" s="86"/>
    </row>
    <row r="695" spans="12:15" s="20" customFormat="1" x14ac:dyDescent="0.2">
      <c r="L695" s="21"/>
      <c r="M695" s="21"/>
      <c r="O695" s="86"/>
    </row>
    <row r="696" spans="12:15" s="20" customFormat="1" x14ac:dyDescent="0.2">
      <c r="L696" s="21"/>
      <c r="M696" s="21"/>
      <c r="O696" s="86"/>
    </row>
    <row r="697" spans="12:15" s="20" customFormat="1" x14ac:dyDescent="0.2">
      <c r="L697" s="21"/>
      <c r="M697" s="21"/>
      <c r="O697" s="86"/>
    </row>
    <row r="698" spans="12:15" s="20" customFormat="1" x14ac:dyDescent="0.2">
      <c r="L698" s="21"/>
      <c r="M698" s="21"/>
      <c r="O698" s="86"/>
    </row>
    <row r="699" spans="12:15" s="20" customFormat="1" x14ac:dyDescent="0.2">
      <c r="L699" s="21"/>
      <c r="M699" s="21"/>
      <c r="O699" s="86"/>
    </row>
    <row r="700" spans="12:15" s="20" customFormat="1" x14ac:dyDescent="0.2">
      <c r="L700" s="21"/>
      <c r="M700" s="21"/>
      <c r="O700" s="86"/>
    </row>
    <row r="701" spans="12:15" s="20" customFormat="1" x14ac:dyDescent="0.2">
      <c r="L701" s="21"/>
      <c r="M701" s="21"/>
      <c r="O701" s="86"/>
    </row>
    <row r="702" spans="12:15" s="20" customFormat="1" x14ac:dyDescent="0.2">
      <c r="L702" s="21"/>
      <c r="M702" s="21"/>
      <c r="O702" s="86"/>
    </row>
    <row r="703" spans="12:15" s="20" customFormat="1" x14ac:dyDescent="0.2">
      <c r="L703" s="21"/>
      <c r="M703" s="21"/>
      <c r="O703" s="86"/>
    </row>
    <row r="704" spans="12:15" s="20" customFormat="1" x14ac:dyDescent="0.2">
      <c r="L704" s="21"/>
      <c r="M704" s="21"/>
      <c r="O704" s="86"/>
    </row>
    <row r="705" spans="12:15" s="20" customFormat="1" x14ac:dyDescent="0.2">
      <c r="L705" s="21"/>
      <c r="M705" s="21"/>
      <c r="O705" s="86"/>
    </row>
    <row r="706" spans="12:15" s="20" customFormat="1" x14ac:dyDescent="0.2">
      <c r="L706" s="21"/>
      <c r="M706" s="21"/>
      <c r="O706" s="86"/>
    </row>
    <row r="707" spans="12:15" s="20" customFormat="1" x14ac:dyDescent="0.2">
      <c r="L707" s="21"/>
      <c r="M707" s="21"/>
      <c r="O707" s="86"/>
    </row>
    <row r="708" spans="12:15" s="20" customFormat="1" x14ac:dyDescent="0.2">
      <c r="L708" s="21"/>
      <c r="M708" s="21"/>
      <c r="O708" s="86"/>
    </row>
    <row r="709" spans="12:15" s="20" customFormat="1" x14ac:dyDescent="0.2">
      <c r="L709" s="21"/>
      <c r="M709" s="21"/>
      <c r="O709" s="86"/>
    </row>
    <row r="710" spans="12:15" s="20" customFormat="1" x14ac:dyDescent="0.2">
      <c r="L710" s="21"/>
      <c r="M710" s="21"/>
      <c r="O710" s="86"/>
    </row>
    <row r="711" spans="12:15" s="20" customFormat="1" x14ac:dyDescent="0.2">
      <c r="L711" s="21"/>
      <c r="M711" s="21"/>
      <c r="O711" s="86"/>
    </row>
    <row r="712" spans="12:15" s="20" customFormat="1" x14ac:dyDescent="0.2">
      <c r="L712" s="21"/>
      <c r="M712" s="21"/>
      <c r="O712" s="86"/>
    </row>
    <row r="713" spans="12:15" s="20" customFormat="1" x14ac:dyDescent="0.2">
      <c r="L713" s="21"/>
      <c r="M713" s="21"/>
      <c r="O713" s="86"/>
    </row>
    <row r="714" spans="12:15" s="20" customFormat="1" x14ac:dyDescent="0.2">
      <c r="L714" s="21"/>
      <c r="M714" s="21"/>
      <c r="O714" s="86"/>
    </row>
    <row r="715" spans="12:15" s="20" customFormat="1" x14ac:dyDescent="0.2">
      <c r="L715" s="21"/>
      <c r="M715" s="21"/>
      <c r="O715" s="86"/>
    </row>
    <row r="716" spans="12:15" s="20" customFormat="1" x14ac:dyDescent="0.2">
      <c r="L716" s="21"/>
      <c r="M716" s="21"/>
      <c r="O716" s="86"/>
    </row>
    <row r="717" spans="12:15" s="20" customFormat="1" x14ac:dyDescent="0.2">
      <c r="L717" s="21"/>
      <c r="M717" s="21"/>
      <c r="O717" s="86"/>
    </row>
    <row r="718" spans="12:15" s="20" customFormat="1" x14ac:dyDescent="0.2">
      <c r="L718" s="21"/>
      <c r="M718" s="21"/>
      <c r="O718" s="86"/>
    </row>
    <row r="719" spans="12:15" s="20" customFormat="1" x14ac:dyDescent="0.2">
      <c r="L719" s="21"/>
      <c r="M719" s="21"/>
      <c r="O719" s="86"/>
    </row>
    <row r="720" spans="12:15" s="20" customFormat="1" x14ac:dyDescent="0.2">
      <c r="L720" s="21"/>
      <c r="M720" s="21"/>
      <c r="O720" s="86"/>
    </row>
    <row r="721" spans="12:15" s="20" customFormat="1" x14ac:dyDescent="0.2">
      <c r="L721" s="21"/>
      <c r="M721" s="21"/>
      <c r="O721" s="86"/>
    </row>
    <row r="722" spans="12:15" s="20" customFormat="1" x14ac:dyDescent="0.2">
      <c r="L722" s="21"/>
      <c r="M722" s="21"/>
      <c r="O722" s="86"/>
    </row>
    <row r="723" spans="12:15" s="20" customFormat="1" x14ac:dyDescent="0.2">
      <c r="L723" s="21"/>
      <c r="M723" s="21"/>
      <c r="O723" s="86"/>
    </row>
    <row r="724" spans="12:15" s="20" customFormat="1" x14ac:dyDescent="0.2">
      <c r="L724" s="21"/>
      <c r="M724" s="21"/>
      <c r="O724" s="86"/>
    </row>
    <row r="725" spans="12:15" s="20" customFormat="1" x14ac:dyDescent="0.2">
      <c r="L725" s="21"/>
      <c r="M725" s="21"/>
      <c r="O725" s="86"/>
    </row>
    <row r="726" spans="12:15" s="20" customFormat="1" x14ac:dyDescent="0.2">
      <c r="L726" s="21"/>
      <c r="M726" s="21"/>
      <c r="O726" s="86"/>
    </row>
    <row r="727" spans="12:15" s="20" customFormat="1" x14ac:dyDescent="0.2">
      <c r="L727" s="21"/>
      <c r="M727" s="21"/>
      <c r="O727" s="86"/>
    </row>
    <row r="728" spans="12:15" s="20" customFormat="1" x14ac:dyDescent="0.2">
      <c r="L728" s="21"/>
      <c r="M728" s="21"/>
      <c r="O728" s="86"/>
    </row>
    <row r="729" spans="12:15" s="20" customFormat="1" x14ac:dyDescent="0.2">
      <c r="L729" s="21"/>
      <c r="M729" s="21"/>
      <c r="O729" s="86"/>
    </row>
    <row r="730" spans="12:15" s="20" customFormat="1" x14ac:dyDescent="0.2">
      <c r="L730" s="21"/>
      <c r="M730" s="21"/>
      <c r="O730" s="86"/>
    </row>
    <row r="731" spans="12:15" s="20" customFormat="1" x14ac:dyDescent="0.2">
      <c r="L731" s="21"/>
      <c r="M731" s="21"/>
      <c r="O731" s="86"/>
    </row>
    <row r="732" spans="12:15" s="20" customFormat="1" x14ac:dyDescent="0.2">
      <c r="L732" s="21"/>
      <c r="M732" s="21"/>
      <c r="O732" s="86"/>
    </row>
    <row r="733" spans="12:15" s="20" customFormat="1" x14ac:dyDescent="0.2">
      <c r="L733" s="21"/>
      <c r="M733" s="21"/>
      <c r="O733" s="86"/>
    </row>
    <row r="734" spans="12:15" s="20" customFormat="1" x14ac:dyDescent="0.2">
      <c r="L734" s="21"/>
      <c r="M734" s="21"/>
      <c r="O734" s="86"/>
    </row>
    <row r="735" spans="12:15" s="20" customFormat="1" x14ac:dyDescent="0.2">
      <c r="L735" s="21"/>
      <c r="M735" s="21"/>
      <c r="O735" s="86"/>
    </row>
    <row r="736" spans="12:15" s="20" customFormat="1" x14ac:dyDescent="0.2">
      <c r="L736" s="21"/>
      <c r="M736" s="21"/>
      <c r="O736" s="86"/>
    </row>
    <row r="737" spans="12:15" s="20" customFormat="1" x14ac:dyDescent="0.2">
      <c r="L737" s="21"/>
      <c r="M737" s="21"/>
      <c r="O737" s="86"/>
    </row>
    <row r="738" spans="12:15" s="20" customFormat="1" x14ac:dyDescent="0.2">
      <c r="L738" s="21"/>
      <c r="M738" s="21"/>
      <c r="O738" s="86"/>
    </row>
    <row r="739" spans="12:15" s="20" customFormat="1" x14ac:dyDescent="0.2">
      <c r="L739" s="21"/>
      <c r="M739" s="21"/>
      <c r="O739" s="86"/>
    </row>
    <row r="740" spans="12:15" s="20" customFormat="1" x14ac:dyDescent="0.2">
      <c r="L740" s="21"/>
      <c r="M740" s="21"/>
      <c r="O740" s="86"/>
    </row>
    <row r="741" spans="12:15" s="20" customFormat="1" x14ac:dyDescent="0.2">
      <c r="L741" s="21"/>
      <c r="M741" s="21"/>
      <c r="O741" s="86"/>
    </row>
    <row r="742" spans="12:15" s="20" customFormat="1" x14ac:dyDescent="0.2">
      <c r="L742" s="21"/>
      <c r="M742" s="21"/>
      <c r="O742" s="86"/>
    </row>
    <row r="743" spans="12:15" s="20" customFormat="1" x14ac:dyDescent="0.2">
      <c r="L743" s="21"/>
      <c r="M743" s="21"/>
      <c r="O743" s="86"/>
    </row>
    <row r="744" spans="12:15" s="20" customFormat="1" x14ac:dyDescent="0.2">
      <c r="L744" s="21"/>
      <c r="M744" s="21"/>
      <c r="O744" s="86"/>
    </row>
    <row r="745" spans="12:15" s="20" customFormat="1" x14ac:dyDescent="0.2">
      <c r="L745" s="21"/>
      <c r="M745" s="21"/>
      <c r="O745" s="86"/>
    </row>
    <row r="746" spans="12:15" s="20" customFormat="1" x14ac:dyDescent="0.2">
      <c r="L746" s="21"/>
      <c r="M746" s="21"/>
      <c r="O746" s="86"/>
    </row>
    <row r="747" spans="12:15" s="20" customFormat="1" x14ac:dyDescent="0.2">
      <c r="L747" s="21"/>
      <c r="M747" s="21"/>
      <c r="O747" s="86"/>
    </row>
    <row r="748" spans="12:15" s="20" customFormat="1" x14ac:dyDescent="0.2">
      <c r="L748" s="21"/>
      <c r="M748" s="21"/>
      <c r="O748" s="86"/>
    </row>
    <row r="749" spans="12:15" s="20" customFormat="1" x14ac:dyDescent="0.2">
      <c r="L749" s="21"/>
      <c r="M749" s="21"/>
      <c r="O749" s="86"/>
    </row>
    <row r="750" spans="12:15" s="20" customFormat="1" x14ac:dyDescent="0.2">
      <c r="L750" s="21"/>
      <c r="M750" s="21"/>
      <c r="O750" s="86"/>
    </row>
    <row r="751" spans="12:15" s="20" customFormat="1" x14ac:dyDescent="0.2">
      <c r="L751" s="21"/>
      <c r="M751" s="21"/>
      <c r="O751" s="86"/>
    </row>
    <row r="752" spans="12:15" s="20" customFormat="1" x14ac:dyDescent="0.2">
      <c r="L752" s="21"/>
      <c r="M752" s="21"/>
      <c r="O752" s="86"/>
    </row>
    <row r="753" spans="12:15" s="20" customFormat="1" x14ac:dyDescent="0.2">
      <c r="L753" s="21"/>
      <c r="M753" s="21"/>
      <c r="O753" s="86"/>
    </row>
    <row r="754" spans="12:15" s="20" customFormat="1" x14ac:dyDescent="0.2">
      <c r="L754" s="21"/>
      <c r="M754" s="21"/>
      <c r="O754" s="86"/>
    </row>
    <row r="755" spans="12:15" s="20" customFormat="1" x14ac:dyDescent="0.2">
      <c r="L755" s="21"/>
      <c r="M755" s="21"/>
      <c r="O755" s="86"/>
    </row>
    <row r="756" spans="12:15" s="20" customFormat="1" x14ac:dyDescent="0.2">
      <c r="L756" s="21"/>
      <c r="M756" s="21"/>
      <c r="O756" s="86"/>
    </row>
    <row r="757" spans="12:15" s="20" customFormat="1" x14ac:dyDescent="0.2">
      <c r="L757" s="21"/>
      <c r="M757" s="21"/>
      <c r="O757" s="86"/>
    </row>
    <row r="758" spans="12:15" s="20" customFormat="1" x14ac:dyDescent="0.2">
      <c r="L758" s="21"/>
      <c r="M758" s="21"/>
      <c r="O758" s="86"/>
    </row>
    <row r="759" spans="12:15" s="20" customFormat="1" x14ac:dyDescent="0.2">
      <c r="L759" s="21"/>
      <c r="M759" s="21"/>
      <c r="O759" s="86"/>
    </row>
    <row r="760" spans="12:15" s="20" customFormat="1" x14ac:dyDescent="0.2">
      <c r="L760" s="21"/>
      <c r="M760" s="21"/>
      <c r="O760" s="86"/>
    </row>
    <row r="761" spans="12:15" s="20" customFormat="1" x14ac:dyDescent="0.2">
      <c r="L761" s="21"/>
      <c r="M761" s="21"/>
      <c r="O761" s="86"/>
    </row>
    <row r="762" spans="12:15" s="20" customFormat="1" x14ac:dyDescent="0.2">
      <c r="L762" s="21"/>
      <c r="M762" s="21"/>
      <c r="O762" s="86"/>
    </row>
    <row r="763" spans="12:15" s="20" customFormat="1" x14ac:dyDescent="0.2">
      <c r="L763" s="21"/>
      <c r="M763" s="21"/>
      <c r="O763" s="86"/>
    </row>
    <row r="764" spans="12:15" s="20" customFormat="1" x14ac:dyDescent="0.2">
      <c r="L764" s="21"/>
      <c r="M764" s="21"/>
      <c r="O764" s="86"/>
    </row>
    <row r="765" spans="12:15" s="20" customFormat="1" x14ac:dyDescent="0.2">
      <c r="L765" s="21"/>
      <c r="M765" s="21"/>
      <c r="O765" s="86"/>
    </row>
    <row r="766" spans="12:15" s="20" customFormat="1" x14ac:dyDescent="0.2">
      <c r="L766" s="21"/>
      <c r="M766" s="21"/>
      <c r="O766" s="86"/>
    </row>
    <row r="767" spans="12:15" s="20" customFormat="1" x14ac:dyDescent="0.2">
      <c r="L767" s="21"/>
      <c r="M767" s="21"/>
      <c r="O767" s="86"/>
    </row>
    <row r="768" spans="12:15" s="20" customFormat="1" x14ac:dyDescent="0.2">
      <c r="L768" s="21"/>
      <c r="M768" s="21"/>
      <c r="O768" s="86"/>
    </row>
    <row r="769" spans="12:15" s="20" customFormat="1" x14ac:dyDescent="0.2">
      <c r="L769" s="21"/>
      <c r="M769" s="21"/>
      <c r="O769" s="86"/>
    </row>
    <row r="770" spans="12:15" s="20" customFormat="1" x14ac:dyDescent="0.2">
      <c r="L770" s="21"/>
      <c r="M770" s="21"/>
      <c r="O770" s="86"/>
    </row>
    <row r="771" spans="12:15" s="20" customFormat="1" x14ac:dyDescent="0.2">
      <c r="L771" s="21"/>
      <c r="M771" s="21"/>
      <c r="O771" s="86"/>
    </row>
    <row r="772" spans="12:15" s="20" customFormat="1" x14ac:dyDescent="0.2">
      <c r="L772" s="21"/>
      <c r="M772" s="21"/>
      <c r="O772" s="86"/>
    </row>
    <row r="773" spans="12:15" s="20" customFormat="1" x14ac:dyDescent="0.2">
      <c r="L773" s="21"/>
      <c r="M773" s="21"/>
      <c r="O773" s="86"/>
    </row>
    <row r="774" spans="12:15" s="20" customFormat="1" x14ac:dyDescent="0.2">
      <c r="L774" s="21"/>
      <c r="M774" s="21"/>
      <c r="O774" s="86"/>
    </row>
    <row r="775" spans="12:15" s="20" customFormat="1" x14ac:dyDescent="0.2">
      <c r="L775" s="21"/>
      <c r="M775" s="21"/>
      <c r="O775" s="86"/>
    </row>
    <row r="776" spans="12:15" s="20" customFormat="1" x14ac:dyDescent="0.2">
      <c r="L776" s="21"/>
      <c r="M776" s="21"/>
      <c r="O776" s="86"/>
    </row>
    <row r="777" spans="12:15" s="20" customFormat="1" x14ac:dyDescent="0.2">
      <c r="L777" s="21"/>
      <c r="M777" s="21"/>
      <c r="O777" s="86"/>
    </row>
    <row r="778" spans="12:15" s="20" customFormat="1" x14ac:dyDescent="0.2">
      <c r="L778" s="21"/>
      <c r="M778" s="21"/>
      <c r="O778" s="86"/>
    </row>
    <row r="779" spans="12:15" s="20" customFormat="1" x14ac:dyDescent="0.2">
      <c r="L779" s="21"/>
      <c r="M779" s="21"/>
      <c r="O779" s="86"/>
    </row>
    <row r="780" spans="12:15" s="20" customFormat="1" x14ac:dyDescent="0.2">
      <c r="L780" s="21"/>
      <c r="M780" s="21"/>
      <c r="O780" s="86"/>
    </row>
    <row r="781" spans="12:15" s="20" customFormat="1" x14ac:dyDescent="0.2">
      <c r="L781" s="21"/>
      <c r="M781" s="21"/>
      <c r="O781" s="86"/>
    </row>
    <row r="782" spans="12:15" s="20" customFormat="1" x14ac:dyDescent="0.2">
      <c r="L782" s="21"/>
      <c r="M782" s="21"/>
      <c r="O782" s="86"/>
    </row>
    <row r="783" spans="12:15" s="20" customFormat="1" x14ac:dyDescent="0.2">
      <c r="L783" s="21"/>
      <c r="M783" s="21"/>
      <c r="O783" s="86"/>
    </row>
    <row r="784" spans="12:15" s="20" customFormat="1" x14ac:dyDescent="0.2">
      <c r="L784" s="21"/>
      <c r="M784" s="21"/>
      <c r="O784" s="86"/>
    </row>
    <row r="785" spans="12:15" s="20" customFormat="1" x14ac:dyDescent="0.2">
      <c r="L785" s="21"/>
      <c r="M785" s="21"/>
      <c r="O785" s="86"/>
    </row>
    <row r="786" spans="12:15" s="20" customFormat="1" x14ac:dyDescent="0.2">
      <c r="L786" s="21"/>
      <c r="M786" s="21"/>
      <c r="O786" s="86"/>
    </row>
    <row r="787" spans="12:15" s="20" customFormat="1" x14ac:dyDescent="0.2">
      <c r="L787" s="21"/>
      <c r="M787" s="21"/>
      <c r="O787" s="86"/>
    </row>
    <row r="788" spans="12:15" s="20" customFormat="1" x14ac:dyDescent="0.2">
      <c r="L788" s="21"/>
      <c r="M788" s="21"/>
      <c r="O788" s="86"/>
    </row>
    <row r="789" spans="12:15" s="20" customFormat="1" x14ac:dyDescent="0.2">
      <c r="L789" s="21"/>
      <c r="M789" s="21"/>
      <c r="O789" s="86"/>
    </row>
    <row r="790" spans="12:15" s="20" customFormat="1" x14ac:dyDescent="0.2">
      <c r="L790" s="21"/>
      <c r="M790" s="21"/>
      <c r="O790" s="86"/>
    </row>
    <row r="791" spans="12:15" s="20" customFormat="1" x14ac:dyDescent="0.2">
      <c r="L791" s="21"/>
      <c r="M791" s="21"/>
      <c r="O791" s="86"/>
    </row>
    <row r="792" spans="12:15" s="20" customFormat="1" x14ac:dyDescent="0.2">
      <c r="L792" s="21"/>
      <c r="M792" s="21"/>
      <c r="O792" s="86"/>
    </row>
    <row r="793" spans="12:15" s="20" customFormat="1" x14ac:dyDescent="0.2">
      <c r="L793" s="21"/>
      <c r="M793" s="21"/>
      <c r="O793" s="86"/>
    </row>
    <row r="794" spans="12:15" s="20" customFormat="1" x14ac:dyDescent="0.2">
      <c r="L794" s="21"/>
      <c r="M794" s="21"/>
      <c r="O794" s="86"/>
    </row>
    <row r="795" spans="12:15" s="20" customFormat="1" x14ac:dyDescent="0.2">
      <c r="L795" s="21"/>
      <c r="M795" s="21"/>
      <c r="O795" s="86"/>
    </row>
    <row r="796" spans="12:15" s="20" customFormat="1" x14ac:dyDescent="0.2">
      <c r="L796" s="21"/>
      <c r="M796" s="21"/>
      <c r="O796" s="86"/>
    </row>
    <row r="797" spans="12:15" s="20" customFormat="1" x14ac:dyDescent="0.2">
      <c r="L797" s="21"/>
      <c r="M797" s="21"/>
      <c r="O797" s="86"/>
    </row>
    <row r="798" spans="12:15" s="20" customFormat="1" x14ac:dyDescent="0.2">
      <c r="L798" s="21"/>
      <c r="M798" s="21"/>
      <c r="O798" s="86"/>
    </row>
    <row r="799" spans="12:15" s="20" customFormat="1" x14ac:dyDescent="0.2">
      <c r="L799" s="21"/>
      <c r="M799" s="21"/>
      <c r="O799" s="86"/>
    </row>
    <row r="800" spans="12:15" s="20" customFormat="1" x14ac:dyDescent="0.2">
      <c r="L800" s="21"/>
      <c r="M800" s="21"/>
      <c r="O800" s="86"/>
    </row>
    <row r="801" spans="12:15" s="20" customFormat="1" x14ac:dyDescent="0.2">
      <c r="L801" s="21"/>
      <c r="M801" s="21"/>
      <c r="O801" s="86"/>
    </row>
    <row r="802" spans="12:15" s="20" customFormat="1" x14ac:dyDescent="0.2">
      <c r="L802" s="21"/>
      <c r="M802" s="21"/>
      <c r="O802" s="86"/>
    </row>
    <row r="803" spans="12:15" s="20" customFormat="1" x14ac:dyDescent="0.2">
      <c r="L803" s="21"/>
      <c r="M803" s="21"/>
      <c r="O803" s="86"/>
    </row>
    <row r="804" spans="12:15" s="20" customFormat="1" x14ac:dyDescent="0.2">
      <c r="L804" s="21"/>
      <c r="M804" s="21"/>
      <c r="O804" s="86"/>
    </row>
    <row r="805" spans="12:15" s="20" customFormat="1" x14ac:dyDescent="0.2">
      <c r="L805" s="21"/>
      <c r="M805" s="21"/>
      <c r="O805" s="86"/>
    </row>
    <row r="806" spans="12:15" s="20" customFormat="1" x14ac:dyDescent="0.2">
      <c r="L806" s="21"/>
      <c r="M806" s="21"/>
      <c r="O806" s="86"/>
    </row>
    <row r="807" spans="12:15" s="20" customFormat="1" x14ac:dyDescent="0.2">
      <c r="L807" s="21"/>
      <c r="M807" s="21"/>
      <c r="O807" s="86"/>
    </row>
    <row r="808" spans="12:15" s="20" customFormat="1" x14ac:dyDescent="0.2">
      <c r="L808" s="21"/>
      <c r="M808" s="21"/>
      <c r="O808" s="86"/>
    </row>
    <row r="809" spans="12:15" s="20" customFormat="1" x14ac:dyDescent="0.2">
      <c r="L809" s="21"/>
      <c r="M809" s="21"/>
      <c r="O809" s="86"/>
    </row>
    <row r="810" spans="12:15" s="20" customFormat="1" x14ac:dyDescent="0.2">
      <c r="L810" s="21"/>
      <c r="M810" s="21"/>
      <c r="O810" s="86"/>
    </row>
    <row r="811" spans="12:15" s="20" customFormat="1" x14ac:dyDescent="0.2">
      <c r="L811" s="21"/>
      <c r="M811" s="21"/>
      <c r="O811" s="86"/>
    </row>
    <row r="812" spans="12:15" s="20" customFormat="1" x14ac:dyDescent="0.2">
      <c r="L812" s="21"/>
      <c r="M812" s="21"/>
      <c r="O812" s="86"/>
    </row>
    <row r="813" spans="12:15" s="20" customFormat="1" x14ac:dyDescent="0.2">
      <c r="L813" s="21"/>
      <c r="M813" s="21"/>
      <c r="O813" s="86"/>
    </row>
    <row r="814" spans="12:15" s="20" customFormat="1" x14ac:dyDescent="0.2">
      <c r="L814" s="21"/>
      <c r="M814" s="21"/>
      <c r="O814" s="86"/>
    </row>
    <row r="815" spans="12:15" s="20" customFormat="1" x14ac:dyDescent="0.2">
      <c r="L815" s="21"/>
      <c r="M815" s="21"/>
      <c r="O815" s="86"/>
    </row>
    <row r="816" spans="12:15" s="20" customFormat="1" x14ac:dyDescent="0.2">
      <c r="L816" s="21"/>
      <c r="M816" s="21"/>
      <c r="O816" s="86"/>
    </row>
    <row r="817" spans="12:15" s="20" customFormat="1" x14ac:dyDescent="0.2">
      <c r="L817" s="21"/>
      <c r="M817" s="21"/>
      <c r="O817" s="86"/>
    </row>
    <row r="818" spans="12:15" s="20" customFormat="1" x14ac:dyDescent="0.2">
      <c r="L818" s="21"/>
      <c r="M818" s="21"/>
      <c r="O818" s="86"/>
    </row>
    <row r="819" spans="12:15" s="20" customFormat="1" x14ac:dyDescent="0.2">
      <c r="L819" s="21"/>
      <c r="M819" s="21"/>
      <c r="O819" s="86"/>
    </row>
    <row r="820" spans="12:15" s="20" customFormat="1" x14ac:dyDescent="0.2">
      <c r="L820" s="21"/>
      <c r="M820" s="21"/>
      <c r="O820" s="86"/>
    </row>
    <row r="821" spans="12:15" s="20" customFormat="1" x14ac:dyDescent="0.2">
      <c r="L821" s="21"/>
      <c r="M821" s="21"/>
      <c r="O821" s="86"/>
    </row>
    <row r="822" spans="12:15" s="20" customFormat="1" x14ac:dyDescent="0.2">
      <c r="L822" s="21"/>
      <c r="M822" s="21"/>
      <c r="O822" s="86"/>
    </row>
    <row r="823" spans="12:15" s="20" customFormat="1" x14ac:dyDescent="0.2">
      <c r="L823" s="21"/>
      <c r="M823" s="21"/>
      <c r="O823" s="86"/>
    </row>
    <row r="824" spans="12:15" s="20" customFormat="1" x14ac:dyDescent="0.2">
      <c r="L824" s="21"/>
      <c r="M824" s="21"/>
      <c r="O824" s="86"/>
    </row>
    <row r="825" spans="12:15" s="20" customFormat="1" x14ac:dyDescent="0.2">
      <c r="L825" s="21"/>
      <c r="M825" s="21"/>
      <c r="O825" s="86"/>
    </row>
    <row r="826" spans="12:15" s="20" customFormat="1" x14ac:dyDescent="0.2">
      <c r="L826" s="21"/>
      <c r="M826" s="21"/>
      <c r="O826" s="86"/>
    </row>
    <row r="827" spans="12:15" s="20" customFormat="1" x14ac:dyDescent="0.2">
      <c r="L827" s="21"/>
      <c r="M827" s="21"/>
      <c r="O827" s="86"/>
    </row>
    <row r="828" spans="12:15" s="20" customFormat="1" x14ac:dyDescent="0.2">
      <c r="L828" s="21"/>
      <c r="M828" s="21"/>
      <c r="O828" s="86"/>
    </row>
    <row r="829" spans="12:15" s="20" customFormat="1" x14ac:dyDescent="0.2">
      <c r="L829" s="21"/>
      <c r="M829" s="21"/>
      <c r="O829" s="86"/>
    </row>
    <row r="830" spans="12:15" s="20" customFormat="1" x14ac:dyDescent="0.2">
      <c r="L830" s="21"/>
      <c r="M830" s="21"/>
      <c r="O830" s="86"/>
    </row>
    <row r="831" spans="12:15" s="20" customFormat="1" x14ac:dyDescent="0.2">
      <c r="L831" s="21"/>
      <c r="M831" s="21"/>
      <c r="O831" s="86"/>
    </row>
    <row r="832" spans="12:15" s="20" customFormat="1" x14ac:dyDescent="0.2">
      <c r="L832" s="21"/>
      <c r="M832" s="21"/>
      <c r="O832" s="86"/>
    </row>
    <row r="833" spans="12:15" s="20" customFormat="1" x14ac:dyDescent="0.2">
      <c r="L833" s="21"/>
      <c r="M833" s="21"/>
      <c r="O833" s="86"/>
    </row>
    <row r="834" spans="12:15" s="20" customFormat="1" x14ac:dyDescent="0.2">
      <c r="L834" s="21"/>
      <c r="M834" s="21"/>
      <c r="O834" s="86"/>
    </row>
    <row r="835" spans="12:15" s="20" customFormat="1" x14ac:dyDescent="0.2">
      <c r="L835" s="21"/>
      <c r="M835" s="21"/>
      <c r="O835" s="86"/>
    </row>
    <row r="836" spans="12:15" s="20" customFormat="1" x14ac:dyDescent="0.2">
      <c r="L836" s="21"/>
      <c r="M836" s="21"/>
      <c r="O836" s="86"/>
    </row>
    <row r="837" spans="12:15" s="20" customFormat="1" x14ac:dyDescent="0.2">
      <c r="L837" s="21"/>
      <c r="M837" s="21"/>
      <c r="O837" s="86"/>
    </row>
    <row r="838" spans="12:15" s="20" customFormat="1" x14ac:dyDescent="0.2">
      <c r="L838" s="21"/>
      <c r="M838" s="21"/>
      <c r="O838" s="86"/>
    </row>
    <row r="839" spans="12:15" s="20" customFormat="1" x14ac:dyDescent="0.2">
      <c r="L839" s="21"/>
      <c r="M839" s="21"/>
      <c r="O839" s="86"/>
    </row>
    <row r="840" spans="12:15" s="20" customFormat="1" x14ac:dyDescent="0.2">
      <c r="L840" s="21"/>
      <c r="M840" s="21"/>
      <c r="O840" s="86"/>
    </row>
    <row r="841" spans="12:15" s="20" customFormat="1" x14ac:dyDescent="0.2">
      <c r="L841" s="21"/>
      <c r="M841" s="21"/>
      <c r="O841" s="86"/>
    </row>
    <row r="842" spans="12:15" s="20" customFormat="1" x14ac:dyDescent="0.2">
      <c r="L842" s="21"/>
      <c r="M842" s="21"/>
      <c r="O842" s="86"/>
    </row>
    <row r="843" spans="12:15" s="20" customFormat="1" x14ac:dyDescent="0.2">
      <c r="L843" s="21"/>
      <c r="M843" s="21"/>
      <c r="O843" s="86"/>
    </row>
    <row r="844" spans="12:15" s="20" customFormat="1" x14ac:dyDescent="0.2">
      <c r="L844" s="21"/>
      <c r="M844" s="21"/>
      <c r="O844" s="86"/>
    </row>
    <row r="845" spans="12:15" s="20" customFormat="1" x14ac:dyDescent="0.2">
      <c r="L845" s="21"/>
      <c r="M845" s="21"/>
      <c r="O845" s="86"/>
    </row>
    <row r="846" spans="12:15" s="20" customFormat="1" x14ac:dyDescent="0.2">
      <c r="L846" s="21"/>
      <c r="M846" s="21"/>
      <c r="O846" s="86"/>
    </row>
    <row r="847" spans="12:15" s="20" customFormat="1" x14ac:dyDescent="0.2">
      <c r="L847" s="21"/>
      <c r="M847" s="21"/>
      <c r="O847" s="86"/>
    </row>
    <row r="848" spans="12:15" s="20" customFormat="1" x14ac:dyDescent="0.2">
      <c r="L848" s="21"/>
      <c r="M848" s="21"/>
      <c r="O848" s="86"/>
    </row>
    <row r="849" spans="12:15" s="20" customFormat="1" x14ac:dyDescent="0.2">
      <c r="L849" s="21"/>
      <c r="M849" s="21"/>
      <c r="O849" s="86"/>
    </row>
    <row r="850" spans="12:15" s="20" customFormat="1" x14ac:dyDescent="0.2">
      <c r="L850" s="21"/>
      <c r="M850" s="21"/>
      <c r="O850" s="86"/>
    </row>
    <row r="851" spans="12:15" s="20" customFormat="1" x14ac:dyDescent="0.2">
      <c r="L851" s="21"/>
      <c r="M851" s="21"/>
      <c r="O851" s="86"/>
    </row>
    <row r="852" spans="12:15" s="20" customFormat="1" x14ac:dyDescent="0.2">
      <c r="L852" s="21"/>
      <c r="M852" s="21"/>
      <c r="O852" s="86"/>
    </row>
    <row r="853" spans="12:15" s="20" customFormat="1" x14ac:dyDescent="0.2">
      <c r="L853" s="21"/>
      <c r="M853" s="21"/>
      <c r="O853" s="86"/>
    </row>
    <row r="854" spans="12:15" s="20" customFormat="1" x14ac:dyDescent="0.2">
      <c r="L854" s="21"/>
      <c r="M854" s="21"/>
      <c r="O854" s="86"/>
    </row>
    <row r="855" spans="12:15" s="20" customFormat="1" x14ac:dyDescent="0.2">
      <c r="L855" s="21"/>
      <c r="M855" s="21"/>
      <c r="O855" s="86"/>
    </row>
    <row r="856" spans="12:15" s="20" customFormat="1" x14ac:dyDescent="0.2">
      <c r="L856" s="21"/>
      <c r="M856" s="21"/>
      <c r="O856" s="86"/>
    </row>
    <row r="857" spans="12:15" s="20" customFormat="1" x14ac:dyDescent="0.2">
      <c r="L857" s="21"/>
      <c r="M857" s="21"/>
      <c r="O857" s="86"/>
    </row>
    <row r="858" spans="12:15" s="20" customFormat="1" x14ac:dyDescent="0.2">
      <c r="L858" s="21"/>
      <c r="M858" s="21"/>
      <c r="O858" s="86"/>
    </row>
    <row r="859" spans="12:15" s="20" customFormat="1" x14ac:dyDescent="0.2">
      <c r="L859" s="21"/>
      <c r="M859" s="21"/>
      <c r="O859" s="86"/>
    </row>
    <row r="860" spans="12:15" s="20" customFormat="1" x14ac:dyDescent="0.2">
      <c r="L860" s="21"/>
      <c r="M860" s="21"/>
      <c r="O860" s="86"/>
    </row>
    <row r="861" spans="12:15" s="20" customFormat="1" x14ac:dyDescent="0.2">
      <c r="L861" s="21"/>
      <c r="M861" s="21"/>
      <c r="O861" s="86"/>
    </row>
    <row r="862" spans="12:15" s="20" customFormat="1" x14ac:dyDescent="0.2">
      <c r="L862" s="21"/>
      <c r="M862" s="21"/>
      <c r="O862" s="86"/>
    </row>
    <row r="863" spans="12:15" s="20" customFormat="1" x14ac:dyDescent="0.2">
      <c r="L863" s="21"/>
      <c r="M863" s="21"/>
      <c r="O863" s="86"/>
    </row>
    <row r="864" spans="12:15" s="20" customFormat="1" x14ac:dyDescent="0.2">
      <c r="L864" s="21"/>
      <c r="M864" s="21"/>
      <c r="O864" s="86"/>
    </row>
    <row r="865" spans="12:15" s="20" customFormat="1" x14ac:dyDescent="0.2">
      <c r="L865" s="21"/>
      <c r="M865" s="21"/>
      <c r="O865" s="86"/>
    </row>
    <row r="866" spans="12:15" s="20" customFormat="1" x14ac:dyDescent="0.2">
      <c r="L866" s="21"/>
      <c r="M866" s="21"/>
      <c r="O866" s="86"/>
    </row>
    <row r="867" spans="12:15" s="20" customFormat="1" x14ac:dyDescent="0.2">
      <c r="L867" s="21"/>
      <c r="M867" s="21"/>
      <c r="O867" s="86"/>
    </row>
    <row r="868" spans="12:15" s="20" customFormat="1" x14ac:dyDescent="0.2">
      <c r="L868" s="21"/>
      <c r="M868" s="21"/>
      <c r="O868" s="86"/>
    </row>
    <row r="869" spans="12:15" s="20" customFormat="1" x14ac:dyDescent="0.2">
      <c r="L869" s="21"/>
      <c r="M869" s="21"/>
      <c r="O869" s="86"/>
    </row>
    <row r="870" spans="12:15" s="20" customFormat="1" x14ac:dyDescent="0.2">
      <c r="L870" s="21"/>
      <c r="M870" s="21"/>
      <c r="O870" s="86"/>
    </row>
    <row r="871" spans="12:15" s="20" customFormat="1" x14ac:dyDescent="0.2">
      <c r="L871" s="21"/>
      <c r="M871" s="21"/>
      <c r="O871" s="86"/>
    </row>
    <row r="872" spans="12:15" s="20" customFormat="1" x14ac:dyDescent="0.2">
      <c r="L872" s="21"/>
      <c r="M872" s="21"/>
      <c r="O872" s="86"/>
    </row>
    <row r="873" spans="12:15" s="20" customFormat="1" x14ac:dyDescent="0.2">
      <c r="L873" s="21"/>
      <c r="M873" s="21"/>
      <c r="O873" s="86"/>
    </row>
    <row r="874" spans="12:15" s="20" customFormat="1" x14ac:dyDescent="0.2">
      <c r="L874" s="21"/>
      <c r="M874" s="21"/>
      <c r="O874" s="86"/>
    </row>
    <row r="875" spans="12:15" s="20" customFormat="1" x14ac:dyDescent="0.2">
      <c r="L875" s="21"/>
      <c r="M875" s="21"/>
      <c r="O875" s="86"/>
    </row>
    <row r="876" spans="12:15" s="20" customFormat="1" x14ac:dyDescent="0.2">
      <c r="L876" s="21"/>
      <c r="M876" s="21"/>
      <c r="O876" s="86"/>
    </row>
    <row r="877" spans="12:15" s="20" customFormat="1" x14ac:dyDescent="0.2">
      <c r="L877" s="21"/>
      <c r="M877" s="21"/>
      <c r="O877" s="86"/>
    </row>
    <row r="878" spans="12:15" s="20" customFormat="1" x14ac:dyDescent="0.2">
      <c r="L878" s="21"/>
      <c r="M878" s="21"/>
      <c r="O878" s="86"/>
    </row>
    <row r="879" spans="12:15" s="20" customFormat="1" x14ac:dyDescent="0.2">
      <c r="L879" s="21"/>
      <c r="M879" s="21"/>
      <c r="O879" s="86"/>
    </row>
    <row r="880" spans="12:15" s="20" customFormat="1" x14ac:dyDescent="0.2">
      <c r="L880" s="21"/>
      <c r="M880" s="21"/>
      <c r="O880" s="86"/>
    </row>
    <row r="881" spans="12:15" s="20" customFormat="1" x14ac:dyDescent="0.2">
      <c r="L881" s="21"/>
      <c r="M881" s="21"/>
      <c r="O881" s="86"/>
    </row>
    <row r="882" spans="12:15" s="20" customFormat="1" x14ac:dyDescent="0.2">
      <c r="L882" s="21"/>
      <c r="M882" s="21"/>
      <c r="O882" s="86"/>
    </row>
    <row r="883" spans="12:15" s="20" customFormat="1" x14ac:dyDescent="0.2">
      <c r="L883" s="21"/>
      <c r="M883" s="21"/>
      <c r="O883" s="86"/>
    </row>
    <row r="884" spans="12:15" s="20" customFormat="1" x14ac:dyDescent="0.2">
      <c r="L884" s="21"/>
      <c r="M884" s="21"/>
      <c r="O884" s="86"/>
    </row>
    <row r="885" spans="12:15" s="20" customFormat="1" x14ac:dyDescent="0.2">
      <c r="L885" s="21"/>
      <c r="M885" s="21"/>
      <c r="O885" s="86"/>
    </row>
    <row r="886" spans="12:15" s="20" customFormat="1" x14ac:dyDescent="0.2">
      <c r="L886" s="21"/>
      <c r="M886" s="21"/>
      <c r="O886" s="86"/>
    </row>
    <row r="887" spans="12:15" s="20" customFormat="1" x14ac:dyDescent="0.2">
      <c r="L887" s="21"/>
      <c r="M887" s="21"/>
      <c r="O887" s="86"/>
    </row>
    <row r="888" spans="12:15" s="20" customFormat="1" x14ac:dyDescent="0.2">
      <c r="L888" s="21"/>
      <c r="M888" s="21"/>
      <c r="O888" s="86"/>
    </row>
    <row r="889" spans="12:15" s="20" customFormat="1" x14ac:dyDescent="0.2">
      <c r="L889" s="21"/>
      <c r="M889" s="21"/>
      <c r="O889" s="86"/>
    </row>
    <row r="890" spans="12:15" s="20" customFormat="1" x14ac:dyDescent="0.2">
      <c r="L890" s="21"/>
      <c r="M890" s="21"/>
      <c r="O890" s="86"/>
    </row>
    <row r="891" spans="12:15" s="20" customFormat="1" x14ac:dyDescent="0.2">
      <c r="L891" s="21"/>
      <c r="M891" s="21"/>
      <c r="O891" s="86"/>
    </row>
    <row r="892" spans="12:15" s="20" customFormat="1" x14ac:dyDescent="0.2">
      <c r="L892" s="21"/>
      <c r="M892" s="21"/>
      <c r="O892" s="86"/>
    </row>
    <row r="893" spans="12:15" s="20" customFormat="1" x14ac:dyDescent="0.2">
      <c r="L893" s="21"/>
      <c r="M893" s="21"/>
      <c r="O893" s="86"/>
    </row>
    <row r="894" spans="12:15" s="20" customFormat="1" x14ac:dyDescent="0.2">
      <c r="L894" s="21"/>
      <c r="M894" s="21"/>
      <c r="O894" s="86"/>
    </row>
    <row r="895" spans="12:15" s="20" customFormat="1" x14ac:dyDescent="0.2">
      <c r="L895" s="21"/>
      <c r="M895" s="21"/>
      <c r="O895" s="86"/>
    </row>
    <row r="896" spans="12:15" s="20" customFormat="1" x14ac:dyDescent="0.2">
      <c r="L896" s="21"/>
      <c r="M896" s="21"/>
      <c r="O896" s="86"/>
    </row>
    <row r="897" spans="12:15" s="20" customFormat="1" x14ac:dyDescent="0.2">
      <c r="L897" s="21"/>
      <c r="M897" s="21"/>
      <c r="O897" s="86"/>
    </row>
    <row r="898" spans="12:15" s="20" customFormat="1" x14ac:dyDescent="0.2">
      <c r="L898" s="21"/>
      <c r="M898" s="21"/>
      <c r="O898" s="86"/>
    </row>
    <row r="899" spans="12:15" s="20" customFormat="1" x14ac:dyDescent="0.2">
      <c r="L899" s="21"/>
      <c r="M899" s="21"/>
      <c r="O899" s="86"/>
    </row>
    <row r="900" spans="12:15" s="20" customFormat="1" x14ac:dyDescent="0.2">
      <c r="L900" s="21"/>
      <c r="M900" s="21"/>
      <c r="O900" s="86"/>
    </row>
    <row r="901" spans="12:15" s="20" customFormat="1" x14ac:dyDescent="0.2">
      <c r="L901" s="21"/>
      <c r="M901" s="21"/>
      <c r="O901" s="86"/>
    </row>
    <row r="902" spans="12:15" s="20" customFormat="1" x14ac:dyDescent="0.2">
      <c r="L902" s="21"/>
      <c r="M902" s="21"/>
      <c r="O902" s="86"/>
    </row>
    <row r="903" spans="12:15" s="20" customFormat="1" x14ac:dyDescent="0.2">
      <c r="L903" s="21"/>
      <c r="M903" s="21"/>
      <c r="O903" s="86"/>
    </row>
    <row r="904" spans="12:15" s="20" customFormat="1" x14ac:dyDescent="0.2">
      <c r="L904" s="21"/>
      <c r="M904" s="21"/>
      <c r="O904" s="86"/>
    </row>
    <row r="905" spans="12:15" s="20" customFormat="1" x14ac:dyDescent="0.2">
      <c r="L905" s="21"/>
      <c r="M905" s="21"/>
      <c r="O905" s="86"/>
    </row>
    <row r="906" spans="12:15" s="20" customFormat="1" x14ac:dyDescent="0.2">
      <c r="L906" s="21"/>
      <c r="M906" s="21"/>
      <c r="O906" s="86"/>
    </row>
    <row r="907" spans="12:15" s="20" customFormat="1" x14ac:dyDescent="0.2">
      <c r="L907" s="21"/>
      <c r="M907" s="21"/>
      <c r="O907" s="86"/>
    </row>
    <row r="908" spans="12:15" s="20" customFormat="1" x14ac:dyDescent="0.2">
      <c r="L908" s="21"/>
      <c r="M908" s="21"/>
      <c r="O908" s="86"/>
    </row>
    <row r="909" spans="12:15" s="20" customFormat="1" x14ac:dyDescent="0.2">
      <c r="L909" s="21"/>
      <c r="M909" s="21"/>
      <c r="O909" s="86"/>
    </row>
    <row r="910" spans="12:15" s="20" customFormat="1" x14ac:dyDescent="0.2">
      <c r="L910" s="21"/>
      <c r="M910" s="21"/>
      <c r="O910" s="86"/>
    </row>
    <row r="911" spans="12:15" s="20" customFormat="1" x14ac:dyDescent="0.2">
      <c r="L911" s="21"/>
      <c r="M911" s="21"/>
      <c r="O911" s="86"/>
    </row>
    <row r="912" spans="12:15" s="20" customFormat="1" x14ac:dyDescent="0.2">
      <c r="L912" s="21"/>
      <c r="M912" s="21"/>
      <c r="O912" s="86"/>
    </row>
    <row r="913" spans="12:15" s="20" customFormat="1" x14ac:dyDescent="0.2">
      <c r="L913" s="21"/>
      <c r="M913" s="21"/>
      <c r="O913" s="86"/>
    </row>
    <row r="914" spans="12:15" s="20" customFormat="1" x14ac:dyDescent="0.2">
      <c r="L914" s="21"/>
      <c r="M914" s="21"/>
      <c r="O914" s="86"/>
    </row>
    <row r="915" spans="12:15" s="20" customFormat="1" x14ac:dyDescent="0.2">
      <c r="L915" s="21"/>
      <c r="M915" s="21"/>
      <c r="O915" s="86"/>
    </row>
    <row r="916" spans="12:15" s="20" customFormat="1" x14ac:dyDescent="0.2">
      <c r="L916" s="21"/>
      <c r="M916" s="21"/>
      <c r="O916" s="86"/>
    </row>
    <row r="917" spans="12:15" s="20" customFormat="1" x14ac:dyDescent="0.2">
      <c r="L917" s="21"/>
      <c r="M917" s="21"/>
      <c r="O917" s="86"/>
    </row>
    <row r="918" spans="12:15" s="20" customFormat="1" x14ac:dyDescent="0.2">
      <c r="L918" s="21"/>
      <c r="M918" s="21"/>
      <c r="O918" s="86"/>
    </row>
    <row r="919" spans="12:15" s="20" customFormat="1" x14ac:dyDescent="0.2">
      <c r="L919" s="21"/>
      <c r="M919" s="21"/>
      <c r="O919" s="86"/>
    </row>
    <row r="920" spans="12:15" s="20" customFormat="1" x14ac:dyDescent="0.2">
      <c r="L920" s="21"/>
      <c r="M920" s="21"/>
      <c r="O920" s="86"/>
    </row>
    <row r="921" spans="12:15" s="20" customFormat="1" x14ac:dyDescent="0.2">
      <c r="L921" s="21"/>
      <c r="M921" s="21"/>
      <c r="O921" s="86"/>
    </row>
    <row r="922" spans="12:15" s="20" customFormat="1" x14ac:dyDescent="0.2">
      <c r="L922" s="21"/>
      <c r="M922" s="21"/>
      <c r="O922" s="86"/>
    </row>
    <row r="923" spans="12:15" s="20" customFormat="1" x14ac:dyDescent="0.2">
      <c r="L923" s="21"/>
      <c r="M923" s="21"/>
      <c r="O923" s="86"/>
    </row>
    <row r="924" spans="12:15" s="20" customFormat="1" x14ac:dyDescent="0.2">
      <c r="L924" s="21"/>
      <c r="M924" s="21"/>
      <c r="O924" s="86"/>
    </row>
    <row r="925" spans="12:15" s="20" customFormat="1" x14ac:dyDescent="0.2">
      <c r="L925" s="21"/>
      <c r="M925" s="21"/>
      <c r="O925" s="86"/>
    </row>
    <row r="926" spans="12:15" s="20" customFormat="1" x14ac:dyDescent="0.2">
      <c r="L926" s="21"/>
      <c r="M926" s="21"/>
      <c r="O926" s="86"/>
    </row>
    <row r="927" spans="12:15" s="20" customFormat="1" x14ac:dyDescent="0.2">
      <c r="L927" s="21"/>
      <c r="M927" s="21"/>
      <c r="O927" s="86"/>
    </row>
    <row r="928" spans="12:15" s="20" customFormat="1" x14ac:dyDescent="0.2">
      <c r="L928" s="21"/>
      <c r="M928" s="21"/>
      <c r="O928" s="86"/>
    </row>
    <row r="929" spans="12:15" s="20" customFormat="1" x14ac:dyDescent="0.2">
      <c r="L929" s="21"/>
      <c r="M929" s="21"/>
      <c r="O929" s="86"/>
    </row>
    <row r="930" spans="12:15" s="20" customFormat="1" x14ac:dyDescent="0.2">
      <c r="L930" s="21"/>
      <c r="M930" s="21"/>
      <c r="O930" s="86"/>
    </row>
    <row r="931" spans="12:15" s="20" customFormat="1" x14ac:dyDescent="0.2">
      <c r="L931" s="21"/>
      <c r="M931" s="21"/>
      <c r="O931" s="86"/>
    </row>
    <row r="932" spans="12:15" s="20" customFormat="1" x14ac:dyDescent="0.2">
      <c r="L932" s="21"/>
      <c r="M932" s="21"/>
      <c r="O932" s="86"/>
    </row>
    <row r="933" spans="12:15" s="20" customFormat="1" x14ac:dyDescent="0.2">
      <c r="L933" s="21"/>
      <c r="M933" s="21"/>
      <c r="O933" s="86"/>
    </row>
    <row r="934" spans="12:15" s="20" customFormat="1" x14ac:dyDescent="0.2">
      <c r="L934" s="21"/>
      <c r="M934" s="21"/>
      <c r="O934" s="86"/>
    </row>
    <row r="935" spans="12:15" s="20" customFormat="1" x14ac:dyDescent="0.2">
      <c r="L935" s="21"/>
      <c r="M935" s="21"/>
      <c r="O935" s="86"/>
    </row>
    <row r="936" spans="12:15" s="20" customFormat="1" x14ac:dyDescent="0.2">
      <c r="L936" s="21"/>
      <c r="M936" s="21"/>
      <c r="O936" s="86"/>
    </row>
    <row r="937" spans="12:15" s="20" customFormat="1" x14ac:dyDescent="0.2">
      <c r="L937" s="21"/>
      <c r="M937" s="21"/>
      <c r="O937" s="86"/>
    </row>
    <row r="938" spans="12:15" s="20" customFormat="1" x14ac:dyDescent="0.2">
      <c r="L938" s="21"/>
      <c r="M938" s="21"/>
      <c r="O938" s="86"/>
    </row>
    <row r="939" spans="12:15" s="20" customFormat="1" x14ac:dyDescent="0.2">
      <c r="L939" s="21"/>
      <c r="M939" s="21"/>
      <c r="O939" s="86"/>
    </row>
    <row r="940" spans="12:15" s="20" customFormat="1" x14ac:dyDescent="0.2">
      <c r="L940" s="21"/>
      <c r="M940" s="21"/>
      <c r="O940" s="86"/>
    </row>
    <row r="941" spans="12:15" s="20" customFormat="1" x14ac:dyDescent="0.2">
      <c r="L941" s="21"/>
      <c r="M941" s="21"/>
      <c r="O941" s="86"/>
    </row>
    <row r="942" spans="12:15" s="20" customFormat="1" x14ac:dyDescent="0.2">
      <c r="L942" s="21"/>
      <c r="M942" s="21"/>
      <c r="O942" s="86"/>
    </row>
    <row r="943" spans="12:15" s="20" customFormat="1" x14ac:dyDescent="0.2">
      <c r="L943" s="21"/>
      <c r="M943" s="21"/>
      <c r="O943" s="86"/>
    </row>
    <row r="944" spans="12:15" s="20" customFormat="1" x14ac:dyDescent="0.2">
      <c r="L944" s="21"/>
      <c r="M944" s="21"/>
      <c r="O944" s="86"/>
    </row>
    <row r="945" spans="12:15" s="20" customFormat="1" x14ac:dyDescent="0.2">
      <c r="L945" s="21"/>
      <c r="M945" s="21"/>
      <c r="O945" s="86"/>
    </row>
    <row r="946" spans="12:15" s="20" customFormat="1" x14ac:dyDescent="0.2">
      <c r="L946" s="21"/>
      <c r="M946" s="21"/>
      <c r="O946" s="86"/>
    </row>
    <row r="947" spans="12:15" s="20" customFormat="1" x14ac:dyDescent="0.2">
      <c r="L947" s="21"/>
      <c r="M947" s="21"/>
      <c r="O947" s="86"/>
    </row>
    <row r="948" spans="12:15" s="20" customFormat="1" x14ac:dyDescent="0.2">
      <c r="L948" s="21"/>
      <c r="M948" s="21"/>
      <c r="O948" s="86"/>
    </row>
    <row r="949" spans="12:15" s="20" customFormat="1" x14ac:dyDescent="0.2">
      <c r="L949" s="21"/>
      <c r="M949" s="21"/>
      <c r="O949" s="86"/>
    </row>
    <row r="950" spans="12:15" s="20" customFormat="1" x14ac:dyDescent="0.2">
      <c r="L950" s="21"/>
      <c r="M950" s="21"/>
      <c r="O950" s="86"/>
    </row>
    <row r="951" spans="12:15" s="20" customFormat="1" x14ac:dyDescent="0.2">
      <c r="L951" s="21"/>
      <c r="M951" s="21"/>
      <c r="O951" s="86"/>
    </row>
    <row r="952" spans="12:15" s="20" customFormat="1" x14ac:dyDescent="0.2">
      <c r="L952" s="21"/>
      <c r="M952" s="21"/>
      <c r="O952" s="86"/>
    </row>
    <row r="953" spans="12:15" s="20" customFormat="1" x14ac:dyDescent="0.2">
      <c r="L953" s="21"/>
      <c r="M953" s="21"/>
      <c r="O953" s="86"/>
    </row>
    <row r="954" spans="12:15" s="20" customFormat="1" x14ac:dyDescent="0.2">
      <c r="L954" s="21"/>
      <c r="M954" s="21"/>
      <c r="O954" s="86"/>
    </row>
    <row r="955" spans="12:15" s="20" customFormat="1" x14ac:dyDescent="0.2">
      <c r="L955" s="21"/>
      <c r="M955" s="21"/>
      <c r="O955" s="86"/>
    </row>
    <row r="956" spans="12:15" s="20" customFormat="1" x14ac:dyDescent="0.2">
      <c r="L956" s="21"/>
      <c r="M956" s="21"/>
      <c r="O956" s="86"/>
    </row>
    <row r="957" spans="12:15" s="20" customFormat="1" x14ac:dyDescent="0.2">
      <c r="L957" s="21"/>
      <c r="M957" s="21"/>
      <c r="O957" s="86"/>
    </row>
    <row r="958" spans="12:15" s="20" customFormat="1" x14ac:dyDescent="0.2">
      <c r="L958" s="21"/>
      <c r="M958" s="21"/>
      <c r="O958" s="86"/>
    </row>
    <row r="959" spans="12:15" s="20" customFormat="1" x14ac:dyDescent="0.2">
      <c r="L959" s="21"/>
      <c r="M959" s="21"/>
      <c r="O959" s="86"/>
    </row>
    <row r="960" spans="12:15" s="20" customFormat="1" x14ac:dyDescent="0.2">
      <c r="L960" s="21"/>
      <c r="M960" s="21"/>
      <c r="O960" s="86"/>
    </row>
    <row r="961" spans="12:15" s="20" customFormat="1" x14ac:dyDescent="0.2">
      <c r="L961" s="21"/>
      <c r="M961" s="21"/>
      <c r="O961" s="86"/>
    </row>
    <row r="962" spans="12:15" s="20" customFormat="1" x14ac:dyDescent="0.2">
      <c r="L962" s="21"/>
      <c r="M962" s="21"/>
      <c r="O962" s="86"/>
    </row>
    <row r="963" spans="12:15" s="20" customFormat="1" x14ac:dyDescent="0.2">
      <c r="L963" s="21"/>
      <c r="M963" s="21"/>
      <c r="O963" s="86"/>
    </row>
    <row r="964" spans="12:15" s="20" customFormat="1" x14ac:dyDescent="0.2">
      <c r="L964" s="21"/>
      <c r="M964" s="21"/>
      <c r="O964" s="86"/>
    </row>
    <row r="965" spans="12:15" s="20" customFormat="1" x14ac:dyDescent="0.2">
      <c r="L965" s="21"/>
      <c r="M965" s="21"/>
      <c r="O965" s="86"/>
    </row>
    <row r="966" spans="12:15" s="20" customFormat="1" x14ac:dyDescent="0.2">
      <c r="L966" s="21"/>
      <c r="M966" s="21"/>
      <c r="O966" s="86"/>
    </row>
    <row r="967" spans="12:15" s="20" customFormat="1" x14ac:dyDescent="0.2">
      <c r="L967" s="21"/>
      <c r="M967" s="21"/>
      <c r="O967" s="86"/>
    </row>
    <row r="968" spans="12:15" s="20" customFormat="1" x14ac:dyDescent="0.2">
      <c r="L968" s="21"/>
      <c r="M968" s="21"/>
      <c r="O968" s="86"/>
    </row>
    <row r="969" spans="12:15" s="20" customFormat="1" x14ac:dyDescent="0.2">
      <c r="L969" s="21"/>
      <c r="M969" s="21"/>
      <c r="O969" s="86"/>
    </row>
    <row r="970" spans="12:15" s="20" customFormat="1" x14ac:dyDescent="0.2">
      <c r="L970" s="21"/>
      <c r="M970" s="21"/>
      <c r="O970" s="86"/>
    </row>
    <row r="971" spans="12:15" s="20" customFormat="1" x14ac:dyDescent="0.2">
      <c r="L971" s="21"/>
      <c r="M971" s="21"/>
      <c r="O971" s="86"/>
    </row>
    <row r="972" spans="12:15" s="20" customFormat="1" x14ac:dyDescent="0.2">
      <c r="L972" s="21"/>
      <c r="M972" s="21"/>
      <c r="O972" s="86"/>
    </row>
    <row r="973" spans="12:15" s="20" customFormat="1" x14ac:dyDescent="0.2">
      <c r="L973" s="21"/>
      <c r="M973" s="21"/>
      <c r="O973" s="86"/>
    </row>
    <row r="974" spans="12:15" s="20" customFormat="1" x14ac:dyDescent="0.2">
      <c r="L974" s="21"/>
      <c r="M974" s="21"/>
      <c r="O974" s="86"/>
    </row>
    <row r="975" spans="12:15" s="20" customFormat="1" x14ac:dyDescent="0.2">
      <c r="L975" s="21"/>
      <c r="M975" s="21"/>
      <c r="O975" s="86"/>
    </row>
    <row r="976" spans="12:15" s="20" customFormat="1" x14ac:dyDescent="0.2">
      <c r="L976" s="21"/>
      <c r="M976" s="21"/>
      <c r="O976" s="86"/>
    </row>
    <row r="977" spans="12:15" s="20" customFormat="1" x14ac:dyDescent="0.2">
      <c r="L977" s="21"/>
      <c r="M977" s="21"/>
      <c r="O977" s="86"/>
    </row>
    <row r="978" spans="12:15" s="20" customFormat="1" x14ac:dyDescent="0.2">
      <c r="L978" s="21"/>
      <c r="M978" s="21"/>
      <c r="O978" s="86"/>
    </row>
    <row r="979" spans="12:15" s="20" customFormat="1" x14ac:dyDescent="0.2">
      <c r="L979" s="21"/>
      <c r="M979" s="21"/>
      <c r="O979" s="86"/>
    </row>
    <row r="980" spans="12:15" s="20" customFormat="1" x14ac:dyDescent="0.2">
      <c r="L980" s="21"/>
      <c r="M980" s="21"/>
      <c r="O980" s="86"/>
    </row>
    <row r="981" spans="12:15" s="20" customFormat="1" x14ac:dyDescent="0.2">
      <c r="L981" s="21"/>
      <c r="M981" s="21"/>
      <c r="O981" s="86"/>
    </row>
    <row r="982" spans="12:15" s="20" customFormat="1" x14ac:dyDescent="0.2">
      <c r="L982" s="21"/>
      <c r="M982" s="21"/>
      <c r="O982" s="86"/>
    </row>
    <row r="983" spans="12:15" s="20" customFormat="1" x14ac:dyDescent="0.2">
      <c r="L983" s="21"/>
      <c r="M983" s="21"/>
      <c r="O983" s="86"/>
    </row>
    <row r="984" spans="12:15" s="20" customFormat="1" x14ac:dyDescent="0.2">
      <c r="L984" s="21"/>
      <c r="M984" s="21"/>
      <c r="O984" s="86"/>
    </row>
    <row r="985" spans="12:15" s="20" customFormat="1" x14ac:dyDescent="0.2">
      <c r="L985" s="21"/>
      <c r="M985" s="21"/>
      <c r="O985" s="86"/>
    </row>
    <row r="986" spans="12:15" s="20" customFormat="1" x14ac:dyDescent="0.2">
      <c r="L986" s="21"/>
      <c r="M986" s="21"/>
      <c r="O986" s="86"/>
    </row>
    <row r="987" spans="12:15" s="20" customFormat="1" x14ac:dyDescent="0.2">
      <c r="L987" s="21"/>
      <c r="M987" s="21"/>
      <c r="O987" s="86"/>
    </row>
    <row r="988" spans="12:15" s="20" customFormat="1" x14ac:dyDescent="0.2">
      <c r="L988" s="21"/>
      <c r="M988" s="21"/>
      <c r="O988" s="86"/>
    </row>
    <row r="989" spans="12:15" s="20" customFormat="1" x14ac:dyDescent="0.2">
      <c r="L989" s="21"/>
      <c r="M989" s="21"/>
      <c r="O989" s="86"/>
    </row>
    <row r="990" spans="12:15" s="20" customFormat="1" x14ac:dyDescent="0.2">
      <c r="L990" s="21"/>
      <c r="M990" s="21"/>
      <c r="O990" s="86"/>
    </row>
    <row r="991" spans="12:15" s="20" customFormat="1" x14ac:dyDescent="0.2">
      <c r="L991" s="21"/>
      <c r="M991" s="21"/>
      <c r="O991" s="86"/>
    </row>
    <row r="992" spans="12:15" s="20" customFormat="1" x14ac:dyDescent="0.2">
      <c r="L992" s="21"/>
      <c r="M992" s="21"/>
      <c r="O992" s="86"/>
    </row>
    <row r="993" spans="12:15" s="20" customFormat="1" x14ac:dyDescent="0.2">
      <c r="L993" s="21"/>
      <c r="M993" s="21"/>
      <c r="O993" s="86"/>
    </row>
    <row r="994" spans="12:15" s="20" customFormat="1" x14ac:dyDescent="0.2">
      <c r="L994" s="21"/>
      <c r="M994" s="21"/>
      <c r="O994" s="86"/>
    </row>
    <row r="995" spans="12:15" s="20" customFormat="1" x14ac:dyDescent="0.2">
      <c r="L995" s="21"/>
      <c r="M995" s="21"/>
      <c r="O995" s="86"/>
    </row>
    <row r="996" spans="12:15" s="20" customFormat="1" x14ac:dyDescent="0.2">
      <c r="L996" s="21"/>
      <c r="M996" s="21"/>
      <c r="O996" s="86"/>
    </row>
    <row r="997" spans="12:15" s="20" customFormat="1" x14ac:dyDescent="0.2">
      <c r="L997" s="21"/>
      <c r="M997" s="21"/>
      <c r="O997" s="86"/>
    </row>
    <row r="998" spans="12:15" s="20" customFormat="1" x14ac:dyDescent="0.2">
      <c r="L998" s="21"/>
      <c r="M998" s="21"/>
      <c r="O998" s="86"/>
    </row>
    <row r="999" spans="12:15" s="20" customFormat="1" x14ac:dyDescent="0.2">
      <c r="L999" s="21"/>
      <c r="M999" s="21"/>
      <c r="O999" s="86"/>
    </row>
    <row r="1000" spans="12:15" s="20" customFormat="1" x14ac:dyDescent="0.2">
      <c r="L1000" s="21"/>
      <c r="M1000" s="21"/>
      <c r="O1000" s="86"/>
    </row>
    <row r="1001" spans="12:15" s="20" customFormat="1" x14ac:dyDescent="0.2">
      <c r="L1001" s="21"/>
      <c r="M1001" s="21"/>
      <c r="O1001" s="86"/>
    </row>
    <row r="1002" spans="12:15" s="20" customFormat="1" x14ac:dyDescent="0.2">
      <c r="L1002" s="21"/>
      <c r="M1002" s="21"/>
      <c r="O1002" s="86"/>
    </row>
    <row r="1003" spans="12:15" s="20" customFormat="1" x14ac:dyDescent="0.2">
      <c r="L1003" s="21"/>
      <c r="M1003" s="21"/>
      <c r="O1003" s="86"/>
    </row>
    <row r="1004" spans="12:15" s="20" customFormat="1" x14ac:dyDescent="0.2">
      <c r="L1004" s="21"/>
      <c r="M1004" s="21"/>
      <c r="O1004" s="86"/>
    </row>
    <row r="1005" spans="12:15" s="20" customFormat="1" x14ac:dyDescent="0.2">
      <c r="L1005" s="21"/>
      <c r="M1005" s="21"/>
      <c r="O1005" s="86"/>
    </row>
    <row r="1006" spans="12:15" s="20" customFormat="1" x14ac:dyDescent="0.2">
      <c r="L1006" s="21"/>
      <c r="M1006" s="21"/>
      <c r="O1006" s="86"/>
    </row>
    <row r="1007" spans="12:15" s="20" customFormat="1" x14ac:dyDescent="0.2">
      <c r="L1007" s="21"/>
      <c r="M1007" s="21"/>
      <c r="O1007" s="86"/>
    </row>
    <row r="1008" spans="12:15" s="20" customFormat="1" x14ac:dyDescent="0.2">
      <c r="L1008" s="21"/>
      <c r="M1008" s="21"/>
      <c r="O1008" s="86"/>
    </row>
    <row r="1009" spans="12:15" s="20" customFormat="1" x14ac:dyDescent="0.2">
      <c r="L1009" s="21"/>
      <c r="M1009" s="21"/>
      <c r="O1009" s="86"/>
    </row>
    <row r="1010" spans="12:15" s="20" customFormat="1" x14ac:dyDescent="0.2">
      <c r="L1010" s="21"/>
      <c r="M1010" s="21"/>
      <c r="O1010" s="86"/>
    </row>
    <row r="1011" spans="12:15" s="20" customFormat="1" x14ac:dyDescent="0.2">
      <c r="L1011" s="21"/>
      <c r="M1011" s="21"/>
      <c r="O1011" s="86"/>
    </row>
    <row r="1012" spans="12:15" s="20" customFormat="1" x14ac:dyDescent="0.2">
      <c r="L1012" s="21"/>
      <c r="M1012" s="21"/>
      <c r="O1012" s="86"/>
    </row>
    <row r="1013" spans="12:15" s="20" customFormat="1" x14ac:dyDescent="0.2">
      <c r="L1013" s="21"/>
      <c r="M1013" s="21"/>
      <c r="O1013" s="86"/>
    </row>
    <row r="1014" spans="12:15" s="20" customFormat="1" x14ac:dyDescent="0.2">
      <c r="L1014" s="21"/>
      <c r="M1014" s="21"/>
      <c r="O1014" s="86"/>
    </row>
    <row r="1015" spans="12:15" s="20" customFormat="1" x14ac:dyDescent="0.2">
      <c r="L1015" s="21"/>
      <c r="M1015" s="21"/>
      <c r="O1015" s="86"/>
    </row>
    <row r="1016" spans="12:15" s="20" customFormat="1" x14ac:dyDescent="0.2">
      <c r="L1016" s="21"/>
      <c r="M1016" s="21"/>
      <c r="O1016" s="86"/>
    </row>
    <row r="1017" spans="12:15" s="20" customFormat="1" x14ac:dyDescent="0.2">
      <c r="L1017" s="21"/>
      <c r="M1017" s="21"/>
      <c r="O1017" s="86"/>
    </row>
    <row r="1018" spans="12:15" s="20" customFormat="1" x14ac:dyDescent="0.2">
      <c r="L1018" s="21"/>
      <c r="M1018" s="21"/>
      <c r="O1018" s="86"/>
    </row>
    <row r="1019" spans="12:15" s="20" customFormat="1" x14ac:dyDescent="0.2">
      <c r="L1019" s="21"/>
      <c r="M1019" s="21"/>
      <c r="O1019" s="86"/>
    </row>
    <row r="1020" spans="12:15" s="20" customFormat="1" x14ac:dyDescent="0.2">
      <c r="L1020" s="21"/>
      <c r="M1020" s="21"/>
      <c r="O1020" s="86"/>
    </row>
    <row r="1021" spans="12:15" s="20" customFormat="1" x14ac:dyDescent="0.2">
      <c r="L1021" s="21"/>
      <c r="M1021" s="21"/>
      <c r="O1021" s="86"/>
    </row>
    <row r="1022" spans="12:15" s="20" customFormat="1" x14ac:dyDescent="0.2">
      <c r="L1022" s="21"/>
      <c r="M1022" s="21"/>
      <c r="O1022" s="86"/>
    </row>
    <row r="1023" spans="12:15" s="20" customFormat="1" x14ac:dyDescent="0.2">
      <c r="L1023" s="21"/>
      <c r="M1023" s="21"/>
      <c r="O1023" s="86"/>
    </row>
    <row r="1024" spans="12:15" s="20" customFormat="1" x14ac:dyDescent="0.2">
      <c r="L1024" s="21"/>
      <c r="M1024" s="21"/>
      <c r="O1024" s="86"/>
    </row>
    <row r="1025" spans="12:15" s="20" customFormat="1" x14ac:dyDescent="0.2">
      <c r="L1025" s="21"/>
      <c r="M1025" s="21"/>
      <c r="O1025" s="86"/>
    </row>
    <row r="1026" spans="12:15" s="20" customFormat="1" x14ac:dyDescent="0.2">
      <c r="L1026" s="21"/>
      <c r="M1026" s="21"/>
      <c r="O1026" s="86"/>
    </row>
    <row r="1027" spans="12:15" s="20" customFormat="1" x14ac:dyDescent="0.2">
      <c r="L1027" s="21"/>
      <c r="M1027" s="21"/>
      <c r="O1027" s="86"/>
    </row>
    <row r="1028" spans="12:15" s="20" customFormat="1" x14ac:dyDescent="0.2">
      <c r="L1028" s="21"/>
      <c r="M1028" s="21"/>
      <c r="O1028" s="86"/>
    </row>
    <row r="1029" spans="12:15" s="20" customFormat="1" x14ac:dyDescent="0.2">
      <c r="L1029" s="21"/>
      <c r="M1029" s="21"/>
      <c r="O1029" s="86"/>
    </row>
    <row r="1030" spans="12:15" s="20" customFormat="1" x14ac:dyDescent="0.2">
      <c r="L1030" s="21"/>
      <c r="M1030" s="21"/>
      <c r="O1030" s="86"/>
    </row>
    <row r="1031" spans="12:15" s="20" customFormat="1" x14ac:dyDescent="0.2">
      <c r="L1031" s="21"/>
      <c r="M1031" s="21"/>
      <c r="O1031" s="86"/>
    </row>
    <row r="1032" spans="12:15" s="20" customFormat="1" x14ac:dyDescent="0.2">
      <c r="L1032" s="21"/>
      <c r="M1032" s="21"/>
      <c r="O1032" s="86"/>
    </row>
    <row r="1033" spans="12:15" s="20" customFormat="1" x14ac:dyDescent="0.2">
      <c r="L1033" s="21"/>
      <c r="M1033" s="21"/>
      <c r="O1033" s="86"/>
    </row>
    <row r="1034" spans="12:15" s="20" customFormat="1" x14ac:dyDescent="0.2">
      <c r="L1034" s="21"/>
      <c r="M1034" s="21"/>
      <c r="O1034" s="86"/>
    </row>
    <row r="1035" spans="12:15" s="20" customFormat="1" x14ac:dyDescent="0.2">
      <c r="L1035" s="21"/>
      <c r="M1035" s="21"/>
      <c r="O1035" s="86"/>
    </row>
    <row r="1036" spans="12:15" s="20" customFormat="1" x14ac:dyDescent="0.2">
      <c r="L1036" s="21"/>
      <c r="M1036" s="21"/>
      <c r="O1036" s="86"/>
    </row>
    <row r="1037" spans="12:15" s="20" customFormat="1" x14ac:dyDescent="0.2">
      <c r="L1037" s="21"/>
      <c r="M1037" s="21"/>
      <c r="O1037" s="86"/>
    </row>
    <row r="1038" spans="12:15" s="20" customFormat="1" x14ac:dyDescent="0.2">
      <c r="L1038" s="21"/>
      <c r="M1038" s="21"/>
      <c r="O1038" s="86"/>
    </row>
    <row r="1039" spans="12:15" s="20" customFormat="1" x14ac:dyDescent="0.2">
      <c r="L1039" s="21"/>
      <c r="M1039" s="21"/>
      <c r="O1039" s="86"/>
    </row>
    <row r="1040" spans="12:15" s="20" customFormat="1" x14ac:dyDescent="0.2">
      <c r="L1040" s="21"/>
      <c r="M1040" s="21"/>
      <c r="O1040" s="86"/>
    </row>
    <row r="1041" spans="12:15" s="20" customFormat="1" x14ac:dyDescent="0.2">
      <c r="L1041" s="21"/>
      <c r="M1041" s="21"/>
      <c r="O1041" s="86"/>
    </row>
    <row r="1042" spans="12:15" s="20" customFormat="1" x14ac:dyDescent="0.2">
      <c r="L1042" s="21"/>
      <c r="M1042" s="21"/>
      <c r="O1042" s="86"/>
    </row>
    <row r="1043" spans="12:15" s="20" customFormat="1" x14ac:dyDescent="0.2">
      <c r="L1043" s="21"/>
      <c r="M1043" s="21"/>
      <c r="O1043" s="86"/>
    </row>
    <row r="1044" spans="12:15" s="20" customFormat="1" x14ac:dyDescent="0.2">
      <c r="L1044" s="21"/>
      <c r="M1044" s="21"/>
      <c r="O1044" s="86"/>
    </row>
    <row r="1045" spans="12:15" s="20" customFormat="1" x14ac:dyDescent="0.2">
      <c r="L1045" s="21"/>
      <c r="M1045" s="21"/>
      <c r="O1045" s="86"/>
    </row>
    <row r="1046" spans="12:15" s="20" customFormat="1" x14ac:dyDescent="0.2">
      <c r="L1046" s="21"/>
      <c r="M1046" s="21"/>
      <c r="O1046" s="86"/>
    </row>
    <row r="1047" spans="12:15" s="20" customFormat="1" x14ac:dyDescent="0.2">
      <c r="L1047" s="21"/>
      <c r="M1047" s="21"/>
      <c r="O1047" s="86"/>
    </row>
    <row r="1048" spans="12:15" s="20" customFormat="1" x14ac:dyDescent="0.2">
      <c r="L1048" s="21"/>
      <c r="M1048" s="21"/>
      <c r="O1048" s="86"/>
    </row>
    <row r="1049" spans="12:15" s="20" customFormat="1" x14ac:dyDescent="0.2">
      <c r="L1049" s="21"/>
      <c r="M1049" s="21"/>
      <c r="O1049" s="86"/>
    </row>
    <row r="1050" spans="12:15" s="20" customFormat="1" x14ac:dyDescent="0.2">
      <c r="L1050" s="21"/>
      <c r="M1050" s="21"/>
      <c r="O1050" s="86"/>
    </row>
    <row r="1051" spans="12:15" s="20" customFormat="1" x14ac:dyDescent="0.2">
      <c r="L1051" s="21"/>
      <c r="M1051" s="21"/>
      <c r="O1051" s="86"/>
    </row>
    <row r="1052" spans="12:15" s="20" customFormat="1" x14ac:dyDescent="0.2">
      <c r="L1052" s="21"/>
      <c r="M1052" s="21"/>
      <c r="O1052" s="86"/>
    </row>
    <row r="1053" spans="12:15" s="20" customFormat="1" x14ac:dyDescent="0.2">
      <c r="L1053" s="21"/>
      <c r="M1053" s="21"/>
      <c r="O1053" s="86"/>
    </row>
    <row r="1054" spans="12:15" s="20" customFormat="1" x14ac:dyDescent="0.2">
      <c r="L1054" s="21"/>
      <c r="M1054" s="21"/>
      <c r="O1054" s="86"/>
    </row>
    <row r="1055" spans="12:15" s="20" customFormat="1" x14ac:dyDescent="0.2">
      <c r="L1055" s="21"/>
      <c r="M1055" s="21"/>
      <c r="O1055" s="86"/>
    </row>
    <row r="1056" spans="12:15" s="20" customFormat="1" x14ac:dyDescent="0.2">
      <c r="L1056" s="21"/>
      <c r="M1056" s="21"/>
      <c r="O1056" s="86"/>
    </row>
    <row r="1057" spans="12:15" s="20" customFormat="1" x14ac:dyDescent="0.2">
      <c r="L1057" s="21"/>
      <c r="M1057" s="21"/>
      <c r="O1057" s="86"/>
    </row>
    <row r="1058" spans="12:15" s="20" customFormat="1" x14ac:dyDescent="0.2">
      <c r="L1058" s="21"/>
      <c r="M1058" s="21"/>
      <c r="O1058" s="86"/>
    </row>
    <row r="1059" spans="12:15" s="20" customFormat="1" x14ac:dyDescent="0.2">
      <c r="L1059" s="21"/>
      <c r="M1059" s="21"/>
      <c r="O1059" s="86"/>
    </row>
    <row r="1060" spans="12:15" s="20" customFormat="1" x14ac:dyDescent="0.2">
      <c r="L1060" s="21"/>
      <c r="M1060" s="21"/>
      <c r="O1060" s="86"/>
    </row>
    <row r="1061" spans="12:15" s="20" customFormat="1" x14ac:dyDescent="0.2">
      <c r="L1061" s="21"/>
      <c r="M1061" s="21"/>
      <c r="O1061" s="86"/>
    </row>
    <row r="1062" spans="12:15" s="20" customFormat="1" x14ac:dyDescent="0.2">
      <c r="L1062" s="21"/>
      <c r="M1062" s="21"/>
      <c r="O1062" s="86"/>
    </row>
    <row r="1063" spans="12:15" s="20" customFormat="1" x14ac:dyDescent="0.2">
      <c r="L1063" s="21"/>
      <c r="M1063" s="21"/>
      <c r="O1063" s="86"/>
    </row>
    <row r="1064" spans="12:15" s="20" customFormat="1" x14ac:dyDescent="0.2">
      <c r="L1064" s="21"/>
      <c r="M1064" s="21"/>
      <c r="O1064" s="86"/>
    </row>
    <row r="1065" spans="12:15" s="20" customFormat="1" x14ac:dyDescent="0.2">
      <c r="L1065" s="21"/>
      <c r="M1065" s="21"/>
      <c r="O1065" s="86"/>
    </row>
    <row r="1066" spans="12:15" s="20" customFormat="1" x14ac:dyDescent="0.2">
      <c r="L1066" s="21"/>
      <c r="M1066" s="21"/>
      <c r="O1066" s="86"/>
    </row>
    <row r="1067" spans="12:15" s="20" customFormat="1" x14ac:dyDescent="0.2">
      <c r="L1067" s="21"/>
      <c r="M1067" s="21"/>
      <c r="O1067" s="86"/>
    </row>
    <row r="1068" spans="12:15" s="20" customFormat="1" x14ac:dyDescent="0.2">
      <c r="L1068" s="21"/>
      <c r="M1068" s="21"/>
      <c r="O1068" s="86"/>
    </row>
    <row r="1069" spans="12:15" s="20" customFormat="1" x14ac:dyDescent="0.2">
      <c r="L1069" s="21"/>
      <c r="M1069" s="21"/>
      <c r="O1069" s="86"/>
    </row>
    <row r="1070" spans="12:15" s="20" customFormat="1" x14ac:dyDescent="0.2">
      <c r="L1070" s="21"/>
      <c r="M1070" s="21"/>
      <c r="O1070" s="86"/>
    </row>
    <row r="1071" spans="12:15" s="20" customFormat="1" x14ac:dyDescent="0.2">
      <c r="L1071" s="21"/>
      <c r="M1071" s="21"/>
      <c r="O1071" s="86"/>
    </row>
    <row r="1072" spans="12:15" s="20" customFormat="1" x14ac:dyDescent="0.2">
      <c r="L1072" s="21"/>
      <c r="M1072" s="21"/>
      <c r="O1072" s="86"/>
    </row>
    <row r="1073" spans="12:15" s="20" customFormat="1" x14ac:dyDescent="0.2">
      <c r="L1073" s="21"/>
      <c r="M1073" s="21"/>
      <c r="O1073" s="86"/>
    </row>
    <row r="1074" spans="12:15" s="20" customFormat="1" x14ac:dyDescent="0.2">
      <c r="L1074" s="21"/>
      <c r="M1074" s="21"/>
      <c r="O1074" s="86"/>
    </row>
    <row r="1075" spans="12:15" s="20" customFormat="1" x14ac:dyDescent="0.2">
      <c r="L1075" s="21"/>
      <c r="M1075" s="21"/>
      <c r="O1075" s="86"/>
    </row>
    <row r="1076" spans="12:15" s="20" customFormat="1" x14ac:dyDescent="0.2">
      <c r="L1076" s="21"/>
      <c r="M1076" s="21"/>
      <c r="O1076" s="86"/>
    </row>
    <row r="1077" spans="12:15" s="20" customFormat="1" x14ac:dyDescent="0.2">
      <c r="L1077" s="21"/>
      <c r="M1077" s="21"/>
      <c r="O1077" s="86"/>
    </row>
    <row r="1078" spans="12:15" s="20" customFormat="1" x14ac:dyDescent="0.2">
      <c r="L1078" s="21"/>
      <c r="M1078" s="21"/>
      <c r="O1078" s="86"/>
    </row>
    <row r="1079" spans="12:15" s="20" customFormat="1" x14ac:dyDescent="0.2">
      <c r="L1079" s="21"/>
      <c r="M1079" s="21"/>
      <c r="O1079" s="86"/>
    </row>
    <row r="1080" spans="12:15" s="20" customFormat="1" x14ac:dyDescent="0.2">
      <c r="L1080" s="21"/>
      <c r="M1080" s="21"/>
      <c r="O1080" s="86"/>
    </row>
    <row r="1081" spans="12:15" s="20" customFormat="1" x14ac:dyDescent="0.2">
      <c r="L1081" s="21"/>
      <c r="M1081" s="21"/>
      <c r="O1081" s="86"/>
    </row>
    <row r="1082" spans="12:15" s="20" customFormat="1" x14ac:dyDescent="0.2">
      <c r="L1082" s="21"/>
      <c r="M1082" s="21"/>
      <c r="O1082" s="86"/>
    </row>
    <row r="1083" spans="12:15" s="20" customFormat="1" x14ac:dyDescent="0.2">
      <c r="L1083" s="21"/>
      <c r="M1083" s="21"/>
      <c r="O1083" s="86"/>
    </row>
    <row r="1084" spans="12:15" s="20" customFormat="1" x14ac:dyDescent="0.2">
      <c r="L1084" s="21"/>
      <c r="M1084" s="21"/>
      <c r="O1084" s="86"/>
    </row>
    <row r="1085" spans="12:15" s="20" customFormat="1" x14ac:dyDescent="0.2">
      <c r="L1085" s="21"/>
      <c r="M1085" s="21"/>
      <c r="O1085" s="86"/>
    </row>
    <row r="1086" spans="12:15" s="20" customFormat="1" x14ac:dyDescent="0.2">
      <c r="L1086" s="21"/>
      <c r="M1086" s="21"/>
      <c r="O1086" s="86"/>
    </row>
    <row r="1087" spans="12:15" s="20" customFormat="1" x14ac:dyDescent="0.2">
      <c r="L1087" s="21"/>
      <c r="M1087" s="21"/>
      <c r="O1087" s="86"/>
    </row>
    <row r="1088" spans="12:15" s="20" customFormat="1" x14ac:dyDescent="0.2">
      <c r="L1088" s="21"/>
      <c r="M1088" s="21"/>
      <c r="O1088" s="86"/>
    </row>
    <row r="1089" spans="12:15" s="20" customFormat="1" x14ac:dyDescent="0.2">
      <c r="L1089" s="21"/>
      <c r="M1089" s="21"/>
      <c r="O1089" s="86"/>
    </row>
    <row r="1090" spans="12:15" s="20" customFormat="1" x14ac:dyDescent="0.2">
      <c r="L1090" s="21"/>
      <c r="M1090" s="21"/>
      <c r="O1090" s="86"/>
    </row>
    <row r="1091" spans="12:15" s="20" customFormat="1" x14ac:dyDescent="0.2">
      <c r="L1091" s="21"/>
      <c r="M1091" s="21"/>
      <c r="O1091" s="86"/>
    </row>
    <row r="1092" spans="12:15" s="20" customFormat="1" x14ac:dyDescent="0.2">
      <c r="L1092" s="21"/>
      <c r="M1092" s="21"/>
      <c r="O1092" s="86"/>
    </row>
    <row r="1093" spans="12:15" s="20" customFormat="1" x14ac:dyDescent="0.2">
      <c r="L1093" s="21"/>
      <c r="M1093" s="21"/>
      <c r="O1093" s="86"/>
    </row>
    <row r="1094" spans="12:15" s="20" customFormat="1" x14ac:dyDescent="0.2">
      <c r="L1094" s="21"/>
      <c r="M1094" s="21"/>
      <c r="O1094" s="86"/>
    </row>
    <row r="1095" spans="12:15" s="20" customFormat="1" x14ac:dyDescent="0.2">
      <c r="L1095" s="21"/>
      <c r="M1095" s="21"/>
      <c r="O1095" s="86"/>
    </row>
    <row r="1096" spans="12:15" s="20" customFormat="1" x14ac:dyDescent="0.2">
      <c r="L1096" s="21"/>
      <c r="M1096" s="21"/>
      <c r="O1096" s="86"/>
    </row>
    <row r="1097" spans="12:15" s="20" customFormat="1" x14ac:dyDescent="0.2">
      <c r="L1097" s="21"/>
      <c r="M1097" s="21"/>
      <c r="O1097" s="86"/>
    </row>
    <row r="1098" spans="12:15" s="20" customFormat="1" x14ac:dyDescent="0.2">
      <c r="L1098" s="21"/>
      <c r="M1098" s="21"/>
      <c r="O1098" s="86"/>
    </row>
    <row r="1099" spans="12:15" s="20" customFormat="1" x14ac:dyDescent="0.2">
      <c r="L1099" s="21"/>
      <c r="M1099" s="21"/>
      <c r="O1099" s="86"/>
    </row>
    <row r="1100" spans="12:15" s="20" customFormat="1" x14ac:dyDescent="0.2">
      <c r="L1100" s="21"/>
      <c r="M1100" s="21"/>
      <c r="O1100" s="86"/>
    </row>
    <row r="1101" spans="12:15" s="20" customFormat="1" x14ac:dyDescent="0.2">
      <c r="L1101" s="21"/>
      <c r="M1101" s="21"/>
      <c r="O1101" s="86"/>
    </row>
    <row r="1102" spans="12:15" s="20" customFormat="1" x14ac:dyDescent="0.2">
      <c r="L1102" s="21"/>
      <c r="M1102" s="21"/>
      <c r="O1102" s="86"/>
    </row>
    <row r="1103" spans="12:15" s="20" customFormat="1" x14ac:dyDescent="0.2">
      <c r="L1103" s="21"/>
      <c r="M1103" s="21"/>
      <c r="O1103" s="86"/>
    </row>
    <row r="1104" spans="12:15" s="20" customFormat="1" x14ac:dyDescent="0.2">
      <c r="L1104" s="21"/>
      <c r="M1104" s="21"/>
      <c r="O1104" s="86"/>
    </row>
    <row r="1105" spans="12:15" s="20" customFormat="1" x14ac:dyDescent="0.2">
      <c r="L1105" s="21"/>
      <c r="M1105" s="21"/>
      <c r="O1105" s="86"/>
    </row>
    <row r="1106" spans="12:15" s="20" customFormat="1" x14ac:dyDescent="0.2">
      <c r="L1106" s="21"/>
      <c r="M1106" s="21"/>
      <c r="O1106" s="86"/>
    </row>
    <row r="1107" spans="12:15" s="20" customFormat="1" x14ac:dyDescent="0.2">
      <c r="L1107" s="21"/>
      <c r="M1107" s="21"/>
      <c r="O1107" s="86"/>
    </row>
    <row r="1108" spans="12:15" s="20" customFormat="1" x14ac:dyDescent="0.2">
      <c r="L1108" s="21"/>
      <c r="M1108" s="21"/>
      <c r="O1108" s="86"/>
    </row>
    <row r="1109" spans="12:15" s="20" customFormat="1" x14ac:dyDescent="0.2">
      <c r="L1109" s="21"/>
      <c r="M1109" s="21"/>
      <c r="O1109" s="86"/>
    </row>
    <row r="1110" spans="12:15" s="20" customFormat="1" x14ac:dyDescent="0.2">
      <c r="L1110" s="21"/>
      <c r="M1110" s="21"/>
      <c r="O1110" s="86"/>
    </row>
    <row r="1111" spans="12:15" s="20" customFormat="1" x14ac:dyDescent="0.2">
      <c r="L1111" s="21"/>
      <c r="M1111" s="21"/>
      <c r="O1111" s="86"/>
    </row>
    <row r="1112" spans="12:15" s="20" customFormat="1" x14ac:dyDescent="0.2">
      <c r="L1112" s="21"/>
      <c r="M1112" s="21"/>
      <c r="O1112" s="86"/>
    </row>
    <row r="1113" spans="12:15" s="20" customFormat="1" x14ac:dyDescent="0.2">
      <c r="L1113" s="21"/>
      <c r="M1113" s="21"/>
      <c r="O1113" s="86"/>
    </row>
    <row r="1114" spans="12:15" s="20" customFormat="1" x14ac:dyDescent="0.2">
      <c r="L1114" s="21"/>
      <c r="M1114" s="21"/>
      <c r="O1114" s="86"/>
    </row>
    <row r="1115" spans="12:15" s="20" customFormat="1" x14ac:dyDescent="0.2">
      <c r="L1115" s="21"/>
      <c r="M1115" s="21"/>
      <c r="O1115" s="86"/>
    </row>
    <row r="1116" spans="12:15" s="20" customFormat="1" x14ac:dyDescent="0.2">
      <c r="L1116" s="21"/>
      <c r="M1116" s="21"/>
      <c r="O1116" s="86"/>
    </row>
    <row r="1117" spans="12:15" s="20" customFormat="1" x14ac:dyDescent="0.2">
      <c r="L1117" s="21"/>
      <c r="M1117" s="21"/>
      <c r="O1117" s="86"/>
    </row>
    <row r="1118" spans="12:15" s="20" customFormat="1" x14ac:dyDescent="0.2">
      <c r="L1118" s="21"/>
      <c r="M1118" s="21"/>
      <c r="O1118" s="86"/>
    </row>
    <row r="1119" spans="12:15" s="20" customFormat="1" x14ac:dyDescent="0.2">
      <c r="L1119" s="21"/>
      <c r="M1119" s="21"/>
      <c r="O1119" s="86"/>
    </row>
    <row r="1120" spans="12:15" s="20" customFormat="1" x14ac:dyDescent="0.2">
      <c r="L1120" s="21"/>
      <c r="M1120" s="21"/>
      <c r="O1120" s="86"/>
    </row>
    <row r="1121" spans="12:15" s="20" customFormat="1" x14ac:dyDescent="0.2">
      <c r="L1121" s="21"/>
      <c r="M1121" s="21"/>
      <c r="O1121" s="86"/>
    </row>
    <row r="1122" spans="12:15" s="20" customFormat="1" x14ac:dyDescent="0.2">
      <c r="L1122" s="21"/>
      <c r="M1122" s="21"/>
      <c r="O1122" s="86"/>
    </row>
    <row r="1123" spans="12:15" s="20" customFormat="1" x14ac:dyDescent="0.2">
      <c r="L1123" s="21"/>
      <c r="M1123" s="21"/>
      <c r="O1123" s="86"/>
    </row>
    <row r="1124" spans="12:15" s="20" customFormat="1" x14ac:dyDescent="0.2">
      <c r="L1124" s="21"/>
      <c r="M1124" s="21"/>
      <c r="O1124" s="86"/>
    </row>
    <row r="1125" spans="12:15" s="20" customFormat="1" x14ac:dyDescent="0.2">
      <c r="L1125" s="21"/>
      <c r="M1125" s="21"/>
      <c r="O1125" s="86"/>
    </row>
    <row r="1126" spans="12:15" s="20" customFormat="1" x14ac:dyDescent="0.2">
      <c r="L1126" s="21"/>
      <c r="M1126" s="21"/>
      <c r="O1126" s="86"/>
    </row>
    <row r="1127" spans="12:15" s="20" customFormat="1" x14ac:dyDescent="0.2">
      <c r="L1127" s="21"/>
      <c r="M1127" s="21"/>
      <c r="O1127" s="86"/>
    </row>
    <row r="1128" spans="12:15" s="20" customFormat="1" x14ac:dyDescent="0.2">
      <c r="L1128" s="21"/>
      <c r="M1128" s="21"/>
      <c r="O1128" s="86"/>
    </row>
    <row r="1129" spans="12:15" s="20" customFormat="1" x14ac:dyDescent="0.2">
      <c r="L1129" s="21"/>
      <c r="M1129" s="21"/>
      <c r="O1129" s="86"/>
    </row>
    <row r="1130" spans="12:15" s="20" customFormat="1" x14ac:dyDescent="0.2">
      <c r="L1130" s="21"/>
      <c r="M1130" s="21"/>
      <c r="O1130" s="86"/>
    </row>
    <row r="1131" spans="12:15" s="20" customFormat="1" x14ac:dyDescent="0.2">
      <c r="L1131" s="21"/>
      <c r="M1131" s="21"/>
      <c r="O1131" s="86"/>
    </row>
    <row r="1132" spans="12:15" s="20" customFormat="1" x14ac:dyDescent="0.2">
      <c r="L1132" s="21"/>
      <c r="M1132" s="21"/>
      <c r="O1132" s="86"/>
    </row>
    <row r="1133" spans="12:15" s="20" customFormat="1" x14ac:dyDescent="0.2">
      <c r="L1133" s="21"/>
      <c r="M1133" s="21"/>
      <c r="O1133" s="86"/>
    </row>
    <row r="1134" spans="12:15" s="20" customFormat="1" x14ac:dyDescent="0.2">
      <c r="L1134" s="21"/>
      <c r="M1134" s="21"/>
      <c r="O1134" s="86"/>
    </row>
    <row r="1135" spans="12:15" s="20" customFormat="1" x14ac:dyDescent="0.2">
      <c r="L1135" s="21"/>
      <c r="M1135" s="21"/>
      <c r="O1135" s="86"/>
    </row>
    <row r="1136" spans="12:15" s="20" customFormat="1" x14ac:dyDescent="0.2">
      <c r="L1136" s="21"/>
      <c r="M1136" s="21"/>
      <c r="O1136" s="86"/>
    </row>
    <row r="1137" spans="12:15" s="20" customFormat="1" x14ac:dyDescent="0.2">
      <c r="L1137" s="21"/>
      <c r="M1137" s="21"/>
      <c r="O1137" s="86"/>
    </row>
    <row r="1138" spans="12:15" s="20" customFormat="1" x14ac:dyDescent="0.2">
      <c r="L1138" s="21"/>
      <c r="M1138" s="21"/>
      <c r="O1138" s="86"/>
    </row>
    <row r="1139" spans="12:15" s="20" customFormat="1" x14ac:dyDescent="0.2">
      <c r="L1139" s="21"/>
      <c r="M1139" s="21"/>
      <c r="O1139" s="86"/>
    </row>
    <row r="1140" spans="12:15" s="20" customFormat="1" x14ac:dyDescent="0.2">
      <c r="L1140" s="21"/>
      <c r="M1140" s="21"/>
      <c r="O1140" s="86"/>
    </row>
    <row r="1141" spans="12:15" s="20" customFormat="1" x14ac:dyDescent="0.2">
      <c r="L1141" s="21"/>
      <c r="M1141" s="21"/>
      <c r="O1141" s="86"/>
    </row>
    <row r="1142" spans="12:15" s="20" customFormat="1" x14ac:dyDescent="0.2">
      <c r="L1142" s="21"/>
      <c r="M1142" s="21"/>
      <c r="O1142" s="86"/>
    </row>
    <row r="1143" spans="12:15" s="20" customFormat="1" x14ac:dyDescent="0.2">
      <c r="L1143" s="21"/>
      <c r="M1143" s="21"/>
      <c r="O1143" s="86"/>
    </row>
    <row r="1144" spans="12:15" s="20" customFormat="1" x14ac:dyDescent="0.2">
      <c r="L1144" s="21"/>
      <c r="M1144" s="21"/>
      <c r="O1144" s="86"/>
    </row>
    <row r="1145" spans="12:15" s="20" customFormat="1" x14ac:dyDescent="0.2">
      <c r="L1145" s="21"/>
      <c r="M1145" s="21"/>
      <c r="O1145" s="86"/>
    </row>
    <row r="1146" spans="12:15" s="20" customFormat="1" x14ac:dyDescent="0.2">
      <c r="L1146" s="21"/>
      <c r="M1146" s="21"/>
      <c r="O1146" s="86"/>
    </row>
    <row r="1147" spans="12:15" s="20" customFormat="1" x14ac:dyDescent="0.2">
      <c r="L1147" s="21"/>
      <c r="M1147" s="21"/>
      <c r="O1147" s="86"/>
    </row>
    <row r="1148" spans="12:15" s="20" customFormat="1" x14ac:dyDescent="0.2">
      <c r="L1148" s="21"/>
      <c r="M1148" s="21"/>
      <c r="O1148" s="86"/>
    </row>
    <row r="1149" spans="12:15" s="20" customFormat="1" x14ac:dyDescent="0.2">
      <c r="L1149" s="21"/>
      <c r="M1149" s="21"/>
      <c r="O1149" s="86"/>
    </row>
    <row r="1150" spans="12:15" s="20" customFormat="1" x14ac:dyDescent="0.2">
      <c r="L1150" s="21"/>
      <c r="M1150" s="21"/>
      <c r="O1150" s="86"/>
    </row>
    <row r="1151" spans="12:15" s="20" customFormat="1" x14ac:dyDescent="0.2">
      <c r="L1151" s="21"/>
      <c r="M1151" s="21"/>
      <c r="O1151" s="86"/>
    </row>
    <row r="1152" spans="12:15" s="20" customFormat="1" x14ac:dyDescent="0.2">
      <c r="L1152" s="21"/>
      <c r="M1152" s="21"/>
      <c r="O1152" s="86"/>
    </row>
    <row r="1153" spans="12:15" s="20" customFormat="1" x14ac:dyDescent="0.2">
      <c r="L1153" s="21"/>
      <c r="M1153" s="21"/>
      <c r="O1153" s="86"/>
    </row>
    <row r="1154" spans="12:15" s="20" customFormat="1" x14ac:dyDescent="0.2">
      <c r="L1154" s="21"/>
      <c r="M1154" s="21"/>
      <c r="O1154" s="86"/>
    </row>
    <row r="1155" spans="12:15" s="20" customFormat="1" x14ac:dyDescent="0.2">
      <c r="L1155" s="21"/>
      <c r="M1155" s="21"/>
      <c r="O1155" s="86"/>
    </row>
    <row r="1156" spans="12:15" s="20" customFormat="1" x14ac:dyDescent="0.2">
      <c r="L1156" s="21"/>
      <c r="M1156" s="21"/>
      <c r="O1156" s="86"/>
    </row>
    <row r="1157" spans="12:15" s="20" customFormat="1" x14ac:dyDescent="0.2">
      <c r="L1157" s="21"/>
      <c r="M1157" s="21"/>
      <c r="O1157" s="86"/>
    </row>
    <row r="1158" spans="12:15" s="20" customFormat="1" x14ac:dyDescent="0.2">
      <c r="L1158" s="21"/>
      <c r="M1158" s="21"/>
      <c r="O1158" s="86"/>
    </row>
    <row r="1159" spans="12:15" s="20" customFormat="1" x14ac:dyDescent="0.2">
      <c r="L1159" s="21"/>
      <c r="M1159" s="21"/>
      <c r="O1159" s="86"/>
    </row>
    <row r="1160" spans="12:15" s="20" customFormat="1" x14ac:dyDescent="0.2">
      <c r="L1160" s="21"/>
      <c r="M1160" s="21"/>
      <c r="O1160" s="86"/>
    </row>
    <row r="1161" spans="12:15" s="20" customFormat="1" x14ac:dyDescent="0.2">
      <c r="L1161" s="21"/>
      <c r="M1161" s="21"/>
      <c r="O1161" s="86"/>
    </row>
    <row r="1162" spans="12:15" s="20" customFormat="1" x14ac:dyDescent="0.2">
      <c r="L1162" s="21"/>
      <c r="M1162" s="21"/>
      <c r="O1162" s="86"/>
    </row>
    <row r="1163" spans="12:15" s="20" customFormat="1" x14ac:dyDescent="0.2">
      <c r="L1163" s="21"/>
      <c r="M1163" s="21"/>
      <c r="O1163" s="86"/>
    </row>
    <row r="1164" spans="12:15" s="20" customFormat="1" x14ac:dyDescent="0.2">
      <c r="L1164" s="21"/>
      <c r="M1164" s="21"/>
      <c r="O1164" s="86"/>
    </row>
    <row r="1165" spans="12:15" s="20" customFormat="1" x14ac:dyDescent="0.2">
      <c r="L1165" s="21"/>
      <c r="M1165" s="21"/>
      <c r="O1165" s="86"/>
    </row>
    <row r="1166" spans="12:15" s="20" customFormat="1" x14ac:dyDescent="0.2">
      <c r="L1166" s="21"/>
      <c r="M1166" s="21"/>
      <c r="O1166" s="86"/>
    </row>
    <row r="1167" spans="12:15" s="20" customFormat="1" x14ac:dyDescent="0.2">
      <c r="L1167" s="21"/>
      <c r="M1167" s="21"/>
      <c r="O1167" s="86"/>
    </row>
    <row r="1168" spans="12:15" s="20" customFormat="1" x14ac:dyDescent="0.2">
      <c r="L1168" s="21"/>
      <c r="M1168" s="21"/>
      <c r="O1168" s="86"/>
    </row>
    <row r="1169" spans="12:15" s="20" customFormat="1" x14ac:dyDescent="0.2">
      <c r="L1169" s="21"/>
      <c r="M1169" s="21"/>
      <c r="O1169" s="86"/>
    </row>
    <row r="1170" spans="12:15" s="20" customFormat="1" x14ac:dyDescent="0.2">
      <c r="L1170" s="21"/>
      <c r="M1170" s="21"/>
      <c r="O1170" s="86"/>
    </row>
    <row r="1171" spans="12:15" s="20" customFormat="1" x14ac:dyDescent="0.2">
      <c r="L1171" s="21"/>
      <c r="M1171" s="21"/>
      <c r="O1171" s="86"/>
    </row>
    <row r="1172" spans="12:15" s="20" customFormat="1" x14ac:dyDescent="0.2">
      <c r="L1172" s="21"/>
      <c r="M1172" s="21"/>
      <c r="O1172" s="86"/>
    </row>
    <row r="1173" spans="12:15" s="20" customFormat="1" x14ac:dyDescent="0.2">
      <c r="L1173" s="21"/>
      <c r="M1173" s="21"/>
      <c r="O1173" s="86"/>
    </row>
    <row r="1174" spans="12:15" s="20" customFormat="1" x14ac:dyDescent="0.2">
      <c r="L1174" s="21"/>
      <c r="M1174" s="21"/>
      <c r="O1174" s="86"/>
    </row>
    <row r="1175" spans="12:15" s="20" customFormat="1" x14ac:dyDescent="0.2">
      <c r="L1175" s="21"/>
      <c r="M1175" s="21"/>
      <c r="O1175" s="86"/>
    </row>
    <row r="1176" spans="12:15" s="20" customFormat="1" x14ac:dyDescent="0.2">
      <c r="L1176" s="21"/>
      <c r="M1176" s="21"/>
      <c r="O1176" s="86"/>
    </row>
    <row r="1177" spans="12:15" s="20" customFormat="1" x14ac:dyDescent="0.2">
      <c r="L1177" s="21"/>
      <c r="M1177" s="21"/>
      <c r="O1177" s="86"/>
    </row>
    <row r="1178" spans="12:15" s="20" customFormat="1" x14ac:dyDescent="0.2">
      <c r="L1178" s="21"/>
      <c r="M1178" s="21"/>
      <c r="O1178" s="86"/>
    </row>
    <row r="1179" spans="12:15" s="20" customFormat="1" x14ac:dyDescent="0.2">
      <c r="L1179" s="21"/>
      <c r="M1179" s="21"/>
      <c r="O1179" s="86"/>
    </row>
    <row r="1180" spans="12:15" s="20" customFormat="1" x14ac:dyDescent="0.2">
      <c r="L1180" s="21"/>
      <c r="M1180" s="21"/>
      <c r="O1180" s="86"/>
    </row>
    <row r="1181" spans="12:15" s="20" customFormat="1" x14ac:dyDescent="0.2">
      <c r="L1181" s="21"/>
      <c r="M1181" s="21"/>
      <c r="O1181" s="86"/>
    </row>
    <row r="1182" spans="12:15" s="20" customFormat="1" x14ac:dyDescent="0.2">
      <c r="L1182" s="21"/>
      <c r="M1182" s="21"/>
      <c r="O1182" s="86"/>
    </row>
    <row r="1183" spans="12:15" s="20" customFormat="1" x14ac:dyDescent="0.2">
      <c r="L1183" s="21"/>
      <c r="M1183" s="21"/>
      <c r="O1183" s="86"/>
    </row>
    <row r="1184" spans="12:15" s="20" customFormat="1" x14ac:dyDescent="0.2">
      <c r="L1184" s="21"/>
      <c r="M1184" s="21"/>
      <c r="O1184" s="86"/>
    </row>
    <row r="1185" spans="12:15" s="20" customFormat="1" x14ac:dyDescent="0.2">
      <c r="L1185" s="21"/>
      <c r="M1185" s="21"/>
      <c r="O1185" s="86"/>
    </row>
    <row r="1186" spans="12:15" s="20" customFormat="1" x14ac:dyDescent="0.2">
      <c r="L1186" s="21"/>
      <c r="M1186" s="21"/>
      <c r="O1186" s="86"/>
    </row>
    <row r="1187" spans="12:15" s="20" customFormat="1" x14ac:dyDescent="0.2">
      <c r="L1187" s="21"/>
      <c r="M1187" s="21"/>
      <c r="O1187" s="86"/>
    </row>
    <row r="1188" spans="12:15" s="20" customFormat="1" x14ac:dyDescent="0.2">
      <c r="L1188" s="21"/>
      <c r="M1188" s="21"/>
      <c r="O1188" s="86"/>
    </row>
    <row r="1189" spans="12:15" s="20" customFormat="1" x14ac:dyDescent="0.2">
      <c r="L1189" s="21"/>
      <c r="M1189" s="21"/>
      <c r="O1189" s="86"/>
    </row>
    <row r="1190" spans="12:15" s="20" customFormat="1" x14ac:dyDescent="0.2">
      <c r="L1190" s="21"/>
      <c r="M1190" s="21"/>
      <c r="O1190" s="86"/>
    </row>
    <row r="1191" spans="12:15" s="20" customFormat="1" x14ac:dyDescent="0.2">
      <c r="L1191" s="21"/>
      <c r="M1191" s="21"/>
      <c r="O1191" s="86"/>
    </row>
    <row r="1192" spans="12:15" s="20" customFormat="1" x14ac:dyDescent="0.2">
      <c r="L1192" s="21"/>
      <c r="M1192" s="21"/>
      <c r="O1192" s="86"/>
    </row>
    <row r="1193" spans="12:15" s="20" customFormat="1" x14ac:dyDescent="0.2">
      <c r="L1193" s="21"/>
      <c r="M1193" s="21"/>
      <c r="O1193" s="86"/>
    </row>
    <row r="1194" spans="12:15" s="20" customFormat="1" x14ac:dyDescent="0.2">
      <c r="L1194" s="21"/>
      <c r="M1194" s="21"/>
      <c r="O1194" s="86"/>
    </row>
    <row r="1195" spans="12:15" s="20" customFormat="1" x14ac:dyDescent="0.2">
      <c r="L1195" s="21"/>
      <c r="M1195" s="21"/>
      <c r="O1195" s="86"/>
    </row>
    <row r="1196" spans="12:15" s="20" customFormat="1" x14ac:dyDescent="0.2">
      <c r="L1196" s="21"/>
      <c r="M1196" s="21"/>
      <c r="O1196" s="86"/>
    </row>
    <row r="1197" spans="12:15" s="20" customFormat="1" x14ac:dyDescent="0.2">
      <c r="L1197" s="21"/>
      <c r="M1197" s="21"/>
      <c r="O1197" s="86"/>
    </row>
    <row r="1198" spans="12:15" s="20" customFormat="1" x14ac:dyDescent="0.2">
      <c r="L1198" s="21"/>
      <c r="M1198" s="21"/>
      <c r="O1198" s="86"/>
    </row>
    <row r="1199" spans="12:15" s="20" customFormat="1" x14ac:dyDescent="0.2">
      <c r="L1199" s="21"/>
      <c r="M1199" s="21"/>
      <c r="O1199" s="86"/>
    </row>
    <row r="1200" spans="12:15" s="20" customFormat="1" x14ac:dyDescent="0.2">
      <c r="L1200" s="21"/>
      <c r="M1200" s="21"/>
      <c r="O1200" s="86"/>
    </row>
    <row r="1201" spans="12:15" s="20" customFormat="1" x14ac:dyDescent="0.2">
      <c r="L1201" s="21"/>
      <c r="M1201" s="21"/>
      <c r="O1201" s="86"/>
    </row>
    <row r="1202" spans="12:15" s="20" customFormat="1" x14ac:dyDescent="0.2">
      <c r="L1202" s="21"/>
      <c r="M1202" s="21"/>
      <c r="O1202" s="86"/>
    </row>
    <row r="1203" spans="12:15" s="20" customFormat="1" x14ac:dyDescent="0.2">
      <c r="L1203" s="21"/>
      <c r="M1203" s="21"/>
      <c r="O1203" s="86"/>
    </row>
    <row r="1204" spans="12:15" s="20" customFormat="1" x14ac:dyDescent="0.2">
      <c r="L1204" s="21"/>
      <c r="M1204" s="21"/>
      <c r="O1204" s="86"/>
    </row>
    <row r="1205" spans="12:15" s="20" customFormat="1" x14ac:dyDescent="0.2">
      <c r="L1205" s="21"/>
      <c r="M1205" s="21"/>
      <c r="O1205" s="86"/>
    </row>
    <row r="1206" spans="12:15" s="20" customFormat="1" x14ac:dyDescent="0.2">
      <c r="L1206" s="21"/>
      <c r="M1206" s="21"/>
      <c r="O1206" s="86"/>
    </row>
    <row r="1207" spans="12:15" s="20" customFormat="1" x14ac:dyDescent="0.2">
      <c r="L1207" s="21"/>
      <c r="M1207" s="21"/>
      <c r="O1207" s="86"/>
    </row>
    <row r="1208" spans="12:15" s="20" customFormat="1" x14ac:dyDescent="0.2">
      <c r="L1208" s="21"/>
      <c r="M1208" s="21"/>
      <c r="O1208" s="86"/>
    </row>
    <row r="1209" spans="12:15" s="20" customFormat="1" x14ac:dyDescent="0.2">
      <c r="L1209" s="21"/>
      <c r="M1209" s="21"/>
      <c r="O1209" s="86"/>
    </row>
    <row r="1210" spans="12:15" s="20" customFormat="1" x14ac:dyDescent="0.2">
      <c r="L1210" s="21"/>
      <c r="M1210" s="21"/>
      <c r="O1210" s="86"/>
    </row>
    <row r="1211" spans="12:15" s="20" customFormat="1" x14ac:dyDescent="0.2">
      <c r="L1211" s="21"/>
      <c r="M1211" s="21"/>
      <c r="O1211" s="86"/>
    </row>
    <row r="1212" spans="12:15" s="20" customFormat="1" x14ac:dyDescent="0.2">
      <c r="L1212" s="21"/>
      <c r="M1212" s="21"/>
      <c r="O1212" s="86"/>
    </row>
    <row r="1213" spans="12:15" s="20" customFormat="1" x14ac:dyDescent="0.2">
      <c r="L1213" s="21"/>
      <c r="M1213" s="21"/>
      <c r="O1213" s="86"/>
    </row>
    <row r="1214" spans="12:15" s="20" customFormat="1" x14ac:dyDescent="0.2">
      <c r="L1214" s="21"/>
      <c r="M1214" s="21"/>
      <c r="O1214" s="86"/>
    </row>
    <row r="1215" spans="12:15" s="20" customFormat="1" x14ac:dyDescent="0.2">
      <c r="L1215" s="21"/>
      <c r="M1215" s="21"/>
      <c r="O1215" s="86"/>
    </row>
    <row r="1216" spans="12:15" s="20" customFormat="1" x14ac:dyDescent="0.2">
      <c r="L1216" s="21"/>
      <c r="M1216" s="21"/>
      <c r="O1216" s="86"/>
    </row>
    <row r="1217" spans="12:15" s="20" customFormat="1" x14ac:dyDescent="0.2">
      <c r="L1217" s="21"/>
      <c r="M1217" s="21"/>
      <c r="O1217" s="86"/>
    </row>
    <row r="1218" spans="12:15" s="20" customFormat="1" x14ac:dyDescent="0.2">
      <c r="L1218" s="21"/>
      <c r="M1218" s="21"/>
      <c r="O1218" s="86"/>
    </row>
    <row r="1219" spans="12:15" s="20" customFormat="1" x14ac:dyDescent="0.2">
      <c r="L1219" s="21"/>
      <c r="M1219" s="21"/>
      <c r="O1219" s="86"/>
    </row>
    <row r="1220" spans="12:15" s="20" customFormat="1" x14ac:dyDescent="0.2">
      <c r="L1220" s="21"/>
      <c r="M1220" s="21"/>
      <c r="O1220" s="86"/>
    </row>
    <row r="1221" spans="12:15" s="20" customFormat="1" x14ac:dyDescent="0.2">
      <c r="L1221" s="21"/>
      <c r="M1221" s="21"/>
      <c r="O1221" s="86"/>
    </row>
    <row r="1222" spans="12:15" s="20" customFormat="1" x14ac:dyDescent="0.2">
      <c r="L1222" s="21"/>
      <c r="M1222" s="21"/>
      <c r="O1222" s="86"/>
    </row>
    <row r="1223" spans="12:15" s="20" customFormat="1" x14ac:dyDescent="0.2">
      <c r="L1223" s="21"/>
      <c r="M1223" s="21"/>
      <c r="O1223" s="86"/>
    </row>
    <row r="1224" spans="12:15" s="20" customFormat="1" x14ac:dyDescent="0.2">
      <c r="L1224" s="21"/>
      <c r="M1224" s="21"/>
      <c r="O1224" s="86"/>
    </row>
    <row r="1225" spans="12:15" s="20" customFormat="1" x14ac:dyDescent="0.2">
      <c r="L1225" s="21"/>
      <c r="M1225" s="21"/>
      <c r="O1225" s="86"/>
    </row>
    <row r="1226" spans="12:15" s="20" customFormat="1" x14ac:dyDescent="0.2">
      <c r="L1226" s="21"/>
      <c r="M1226" s="21"/>
      <c r="O1226" s="86"/>
    </row>
    <row r="1227" spans="12:15" s="20" customFormat="1" x14ac:dyDescent="0.2">
      <c r="L1227" s="21"/>
      <c r="M1227" s="21"/>
      <c r="O1227" s="86"/>
    </row>
    <row r="1228" spans="12:15" s="20" customFormat="1" x14ac:dyDescent="0.2">
      <c r="L1228" s="21"/>
      <c r="M1228" s="21"/>
      <c r="O1228" s="86"/>
    </row>
    <row r="1229" spans="12:15" s="20" customFormat="1" x14ac:dyDescent="0.2">
      <c r="L1229" s="21"/>
      <c r="M1229" s="21"/>
      <c r="O1229" s="86"/>
    </row>
    <row r="1230" spans="12:15" s="20" customFormat="1" x14ac:dyDescent="0.2">
      <c r="L1230" s="21"/>
      <c r="M1230" s="21"/>
      <c r="O1230" s="86"/>
    </row>
    <row r="1231" spans="12:15" s="20" customFormat="1" x14ac:dyDescent="0.2">
      <c r="L1231" s="21"/>
      <c r="M1231" s="21"/>
      <c r="O1231" s="86"/>
    </row>
    <row r="1232" spans="12:15" s="20" customFormat="1" x14ac:dyDescent="0.2">
      <c r="L1232" s="21"/>
      <c r="M1232" s="21"/>
      <c r="O1232" s="86"/>
    </row>
    <row r="1233" spans="12:15" s="20" customFormat="1" x14ac:dyDescent="0.2">
      <c r="L1233" s="21"/>
      <c r="M1233" s="21"/>
      <c r="O1233" s="86"/>
    </row>
    <row r="1234" spans="12:15" s="20" customFormat="1" x14ac:dyDescent="0.2">
      <c r="L1234" s="21"/>
      <c r="M1234" s="21"/>
      <c r="O1234" s="86"/>
    </row>
    <row r="1235" spans="12:15" s="20" customFormat="1" x14ac:dyDescent="0.2">
      <c r="L1235" s="21"/>
      <c r="M1235" s="21"/>
      <c r="O1235" s="86"/>
    </row>
    <row r="1236" spans="12:15" s="20" customFormat="1" x14ac:dyDescent="0.2">
      <c r="L1236" s="21"/>
      <c r="M1236" s="21"/>
      <c r="O1236" s="86"/>
    </row>
    <row r="1237" spans="12:15" s="20" customFormat="1" x14ac:dyDescent="0.2">
      <c r="L1237" s="21"/>
      <c r="M1237" s="21"/>
      <c r="O1237" s="86"/>
    </row>
    <row r="1238" spans="12:15" s="20" customFormat="1" x14ac:dyDescent="0.2">
      <c r="L1238" s="21"/>
      <c r="M1238" s="21"/>
      <c r="O1238" s="86"/>
    </row>
    <row r="1239" spans="12:15" s="20" customFormat="1" x14ac:dyDescent="0.2">
      <c r="L1239" s="21"/>
      <c r="M1239" s="21"/>
      <c r="O1239" s="86"/>
    </row>
    <row r="1240" spans="12:15" s="20" customFormat="1" x14ac:dyDescent="0.2">
      <c r="L1240" s="21"/>
      <c r="M1240" s="21"/>
      <c r="O1240" s="86"/>
    </row>
    <row r="1241" spans="12:15" s="20" customFormat="1" x14ac:dyDescent="0.2">
      <c r="L1241" s="21"/>
      <c r="M1241" s="21"/>
      <c r="O1241" s="86"/>
    </row>
    <row r="1242" spans="12:15" s="20" customFormat="1" x14ac:dyDescent="0.2">
      <c r="L1242" s="21"/>
      <c r="M1242" s="21"/>
      <c r="O1242" s="86"/>
    </row>
    <row r="1243" spans="12:15" s="20" customFormat="1" x14ac:dyDescent="0.2">
      <c r="L1243" s="21"/>
      <c r="M1243" s="21"/>
      <c r="O1243" s="86"/>
    </row>
    <row r="1244" spans="12:15" s="20" customFormat="1" x14ac:dyDescent="0.2">
      <c r="L1244" s="21"/>
      <c r="M1244" s="21"/>
      <c r="O1244" s="86"/>
    </row>
    <row r="1245" spans="12:15" s="20" customFormat="1" x14ac:dyDescent="0.2">
      <c r="L1245" s="21"/>
      <c r="M1245" s="21"/>
      <c r="O1245" s="86"/>
    </row>
    <row r="1246" spans="12:15" s="20" customFormat="1" x14ac:dyDescent="0.2">
      <c r="L1246" s="21"/>
      <c r="M1246" s="21"/>
      <c r="O1246" s="86"/>
    </row>
    <row r="1247" spans="12:15" s="20" customFormat="1" x14ac:dyDescent="0.2">
      <c r="L1247" s="21"/>
      <c r="M1247" s="21"/>
      <c r="O1247" s="86"/>
    </row>
    <row r="1248" spans="12:15" s="20" customFormat="1" x14ac:dyDescent="0.2">
      <c r="L1248" s="21"/>
      <c r="M1248" s="21"/>
      <c r="O1248" s="86"/>
    </row>
    <row r="1249" spans="12:15" s="20" customFormat="1" x14ac:dyDescent="0.2">
      <c r="L1249" s="21"/>
      <c r="M1249" s="21"/>
      <c r="O1249" s="86"/>
    </row>
    <row r="1250" spans="12:15" s="20" customFormat="1" x14ac:dyDescent="0.2">
      <c r="L1250" s="21"/>
      <c r="M1250" s="21"/>
      <c r="O1250" s="86"/>
    </row>
    <row r="1251" spans="12:15" s="20" customFormat="1" x14ac:dyDescent="0.2">
      <c r="L1251" s="21"/>
      <c r="M1251" s="21"/>
      <c r="O1251" s="86"/>
    </row>
    <row r="1252" spans="12:15" s="20" customFormat="1" x14ac:dyDescent="0.2">
      <c r="L1252" s="21"/>
      <c r="M1252" s="21"/>
      <c r="O1252" s="86"/>
    </row>
    <row r="1253" spans="12:15" s="20" customFormat="1" x14ac:dyDescent="0.2">
      <c r="L1253" s="21"/>
      <c r="M1253" s="21"/>
      <c r="O1253" s="86"/>
    </row>
    <row r="1254" spans="12:15" s="20" customFormat="1" x14ac:dyDescent="0.2">
      <c r="L1254" s="21"/>
      <c r="M1254" s="21"/>
      <c r="O1254" s="86"/>
    </row>
    <row r="1255" spans="12:15" s="20" customFormat="1" x14ac:dyDescent="0.2">
      <c r="L1255" s="21"/>
      <c r="M1255" s="21"/>
      <c r="O1255" s="86"/>
    </row>
    <row r="1256" spans="12:15" s="20" customFormat="1" x14ac:dyDescent="0.2">
      <c r="L1256" s="21"/>
      <c r="M1256" s="21"/>
      <c r="O1256" s="86"/>
    </row>
    <row r="1257" spans="12:15" s="20" customFormat="1" x14ac:dyDescent="0.2">
      <c r="L1257" s="21"/>
      <c r="M1257" s="21"/>
      <c r="O1257" s="86"/>
    </row>
    <row r="1258" spans="12:15" s="20" customFormat="1" x14ac:dyDescent="0.2">
      <c r="L1258" s="21"/>
      <c r="M1258" s="21"/>
      <c r="O1258" s="86"/>
    </row>
    <row r="1259" spans="12:15" s="20" customFormat="1" x14ac:dyDescent="0.2">
      <c r="L1259" s="21"/>
      <c r="M1259" s="21"/>
      <c r="O1259" s="86"/>
    </row>
    <row r="1260" spans="12:15" s="20" customFormat="1" x14ac:dyDescent="0.2">
      <c r="L1260" s="21"/>
      <c r="M1260" s="21"/>
      <c r="O1260" s="86"/>
    </row>
    <row r="1261" spans="12:15" s="20" customFormat="1" x14ac:dyDescent="0.2">
      <c r="L1261" s="21"/>
      <c r="M1261" s="21"/>
      <c r="O1261" s="86"/>
    </row>
    <row r="1262" spans="12:15" s="20" customFormat="1" x14ac:dyDescent="0.2">
      <c r="L1262" s="21"/>
      <c r="M1262" s="21"/>
      <c r="O1262" s="86"/>
    </row>
    <row r="1263" spans="12:15" s="20" customFormat="1" x14ac:dyDescent="0.2">
      <c r="L1263" s="21"/>
      <c r="M1263" s="21"/>
      <c r="O1263" s="86"/>
    </row>
    <row r="1264" spans="12:15" s="20" customFormat="1" x14ac:dyDescent="0.2">
      <c r="L1264" s="21"/>
      <c r="M1264" s="21"/>
      <c r="O1264" s="86"/>
    </row>
    <row r="1265" spans="12:15" s="20" customFormat="1" x14ac:dyDescent="0.2">
      <c r="L1265" s="21"/>
      <c r="M1265" s="21"/>
      <c r="O1265" s="86"/>
    </row>
    <row r="1266" spans="12:15" s="20" customFormat="1" x14ac:dyDescent="0.2">
      <c r="L1266" s="21"/>
      <c r="M1266" s="21"/>
      <c r="O1266" s="86"/>
    </row>
    <row r="1267" spans="12:15" s="20" customFormat="1" x14ac:dyDescent="0.2">
      <c r="L1267" s="21"/>
      <c r="M1267" s="21"/>
      <c r="O1267" s="86"/>
    </row>
    <row r="1268" spans="12:15" s="20" customFormat="1" x14ac:dyDescent="0.2">
      <c r="L1268" s="21"/>
      <c r="M1268" s="21"/>
      <c r="O1268" s="86"/>
    </row>
    <row r="1269" spans="12:15" s="20" customFormat="1" x14ac:dyDescent="0.2">
      <c r="L1269" s="21"/>
      <c r="M1269" s="21"/>
      <c r="O1269" s="86"/>
    </row>
    <row r="1270" spans="12:15" s="20" customFormat="1" x14ac:dyDescent="0.2">
      <c r="L1270" s="21"/>
      <c r="M1270" s="21"/>
      <c r="O1270" s="86"/>
    </row>
    <row r="1271" spans="12:15" s="20" customFormat="1" x14ac:dyDescent="0.2">
      <c r="L1271" s="21"/>
      <c r="M1271" s="21"/>
      <c r="O1271" s="86"/>
    </row>
    <row r="1272" spans="12:15" s="20" customFormat="1" x14ac:dyDescent="0.2">
      <c r="L1272" s="21"/>
      <c r="M1272" s="21"/>
      <c r="O1272" s="86"/>
    </row>
    <row r="1273" spans="12:15" s="20" customFormat="1" x14ac:dyDescent="0.2">
      <c r="L1273" s="21"/>
      <c r="M1273" s="21"/>
      <c r="O1273" s="86"/>
    </row>
    <row r="1274" spans="12:15" s="20" customFormat="1" x14ac:dyDescent="0.2">
      <c r="L1274" s="21"/>
      <c r="M1274" s="21"/>
      <c r="O1274" s="86"/>
    </row>
    <row r="1275" spans="12:15" s="20" customFormat="1" x14ac:dyDescent="0.2">
      <c r="L1275" s="21"/>
      <c r="M1275" s="21"/>
      <c r="O1275" s="86"/>
    </row>
    <row r="1276" spans="12:15" s="20" customFormat="1" x14ac:dyDescent="0.2">
      <c r="L1276" s="21"/>
      <c r="M1276" s="21"/>
      <c r="O1276" s="86"/>
    </row>
    <row r="1277" spans="12:15" s="20" customFormat="1" x14ac:dyDescent="0.2">
      <c r="L1277" s="21"/>
      <c r="M1277" s="21"/>
      <c r="O1277" s="86"/>
    </row>
    <row r="1278" spans="12:15" s="20" customFormat="1" x14ac:dyDescent="0.2">
      <c r="L1278" s="21"/>
      <c r="M1278" s="21"/>
      <c r="O1278" s="86"/>
    </row>
    <row r="1279" spans="12:15" s="20" customFormat="1" x14ac:dyDescent="0.2">
      <c r="L1279" s="21"/>
      <c r="M1279" s="21"/>
      <c r="O1279" s="86"/>
    </row>
    <row r="1280" spans="12:15" s="20" customFormat="1" x14ac:dyDescent="0.2">
      <c r="L1280" s="21"/>
      <c r="M1280" s="21"/>
      <c r="O1280" s="86"/>
    </row>
    <row r="1281" spans="12:15" s="20" customFormat="1" x14ac:dyDescent="0.2">
      <c r="L1281" s="21"/>
      <c r="M1281" s="21"/>
      <c r="O1281" s="86"/>
    </row>
    <row r="1282" spans="12:15" s="20" customFormat="1" x14ac:dyDescent="0.2">
      <c r="L1282" s="21"/>
      <c r="M1282" s="21"/>
      <c r="O1282" s="86"/>
    </row>
    <row r="1283" spans="12:15" s="20" customFormat="1" x14ac:dyDescent="0.2">
      <c r="L1283" s="21"/>
      <c r="M1283" s="21"/>
      <c r="O1283" s="86"/>
    </row>
    <row r="1284" spans="12:15" s="20" customFormat="1" x14ac:dyDescent="0.2">
      <c r="L1284" s="21"/>
      <c r="M1284" s="21"/>
      <c r="O1284" s="86"/>
    </row>
    <row r="1285" spans="12:15" s="20" customFormat="1" x14ac:dyDescent="0.2">
      <c r="L1285" s="21"/>
      <c r="M1285" s="21"/>
      <c r="O1285" s="86"/>
    </row>
    <row r="1286" spans="12:15" s="20" customFormat="1" x14ac:dyDescent="0.2">
      <c r="L1286" s="21"/>
      <c r="M1286" s="21"/>
      <c r="O1286" s="86"/>
    </row>
    <row r="1287" spans="12:15" s="20" customFormat="1" x14ac:dyDescent="0.2">
      <c r="L1287" s="21"/>
      <c r="M1287" s="21"/>
      <c r="O1287" s="86"/>
    </row>
    <row r="1288" spans="12:15" s="20" customFormat="1" x14ac:dyDescent="0.2">
      <c r="L1288" s="21"/>
      <c r="M1288" s="21"/>
      <c r="O1288" s="86"/>
    </row>
    <row r="1289" spans="12:15" s="20" customFormat="1" x14ac:dyDescent="0.2">
      <c r="L1289" s="21"/>
      <c r="M1289" s="21"/>
      <c r="O1289" s="86"/>
    </row>
    <row r="1290" spans="12:15" s="20" customFormat="1" x14ac:dyDescent="0.2">
      <c r="L1290" s="21"/>
      <c r="M1290" s="21"/>
      <c r="O1290" s="86"/>
    </row>
    <row r="1291" spans="12:15" s="20" customFormat="1" x14ac:dyDescent="0.2">
      <c r="L1291" s="21"/>
      <c r="M1291" s="21"/>
      <c r="O1291" s="86"/>
    </row>
    <row r="1292" spans="12:15" s="20" customFormat="1" x14ac:dyDescent="0.2">
      <c r="L1292" s="21"/>
      <c r="M1292" s="21"/>
      <c r="O1292" s="86"/>
    </row>
    <row r="1293" spans="12:15" s="20" customFormat="1" x14ac:dyDescent="0.2">
      <c r="L1293" s="21"/>
      <c r="M1293" s="21"/>
      <c r="O1293" s="86"/>
    </row>
    <row r="1294" spans="12:15" s="20" customFormat="1" x14ac:dyDescent="0.2">
      <c r="L1294" s="21"/>
      <c r="M1294" s="21"/>
      <c r="O1294" s="86"/>
    </row>
    <row r="1295" spans="12:15" s="20" customFormat="1" x14ac:dyDescent="0.2">
      <c r="L1295" s="21"/>
      <c r="M1295" s="21"/>
      <c r="O1295" s="86"/>
    </row>
    <row r="1296" spans="12:15" s="20" customFormat="1" x14ac:dyDescent="0.2">
      <c r="L1296" s="21"/>
      <c r="M1296" s="21"/>
      <c r="O1296" s="86"/>
    </row>
    <row r="1297" spans="12:15" s="20" customFormat="1" x14ac:dyDescent="0.2">
      <c r="L1297" s="21"/>
      <c r="M1297" s="21"/>
      <c r="O1297" s="86"/>
    </row>
    <row r="1298" spans="12:15" s="20" customFormat="1" x14ac:dyDescent="0.2">
      <c r="L1298" s="21"/>
      <c r="M1298" s="21"/>
      <c r="O1298" s="86"/>
    </row>
    <row r="1299" spans="12:15" s="20" customFormat="1" x14ac:dyDescent="0.2">
      <c r="L1299" s="21"/>
      <c r="M1299" s="21"/>
      <c r="O1299" s="86"/>
    </row>
    <row r="1300" spans="12:15" s="20" customFormat="1" x14ac:dyDescent="0.2">
      <c r="L1300" s="21"/>
      <c r="M1300" s="21"/>
      <c r="O1300" s="86"/>
    </row>
    <row r="1301" spans="12:15" s="20" customFormat="1" x14ac:dyDescent="0.2">
      <c r="L1301" s="21"/>
      <c r="M1301" s="21"/>
      <c r="O1301" s="86"/>
    </row>
    <row r="1302" spans="12:15" s="20" customFormat="1" x14ac:dyDescent="0.2">
      <c r="L1302" s="21"/>
      <c r="M1302" s="21"/>
      <c r="O1302" s="86"/>
    </row>
    <row r="1303" spans="12:15" s="20" customFormat="1" x14ac:dyDescent="0.2">
      <c r="L1303" s="21"/>
      <c r="M1303" s="21"/>
      <c r="O1303" s="86"/>
    </row>
    <row r="1304" spans="12:15" s="20" customFormat="1" x14ac:dyDescent="0.2">
      <c r="L1304" s="21"/>
      <c r="M1304" s="21"/>
      <c r="O1304" s="86"/>
    </row>
    <row r="1305" spans="12:15" s="20" customFormat="1" x14ac:dyDescent="0.2">
      <c r="L1305" s="21"/>
      <c r="M1305" s="21"/>
      <c r="O1305" s="86"/>
    </row>
    <row r="1306" spans="12:15" s="20" customFormat="1" x14ac:dyDescent="0.2">
      <c r="L1306" s="21"/>
      <c r="M1306" s="21"/>
      <c r="O1306" s="86"/>
    </row>
    <row r="1307" spans="12:15" s="20" customFormat="1" x14ac:dyDescent="0.2">
      <c r="L1307" s="21"/>
      <c r="M1307" s="21"/>
      <c r="O1307" s="86"/>
    </row>
    <row r="1308" spans="12:15" s="20" customFormat="1" x14ac:dyDescent="0.2">
      <c r="L1308" s="21"/>
      <c r="M1308" s="21"/>
      <c r="O1308" s="86"/>
    </row>
    <row r="1309" spans="12:15" s="20" customFormat="1" x14ac:dyDescent="0.2">
      <c r="L1309" s="21"/>
      <c r="M1309" s="21"/>
      <c r="O1309" s="86"/>
    </row>
    <row r="1310" spans="12:15" s="20" customFormat="1" x14ac:dyDescent="0.2">
      <c r="L1310" s="21"/>
      <c r="M1310" s="21"/>
      <c r="O1310" s="86"/>
    </row>
    <row r="1311" spans="12:15" s="20" customFormat="1" x14ac:dyDescent="0.2">
      <c r="L1311" s="21"/>
      <c r="M1311" s="21"/>
      <c r="O1311" s="86"/>
    </row>
    <row r="1312" spans="12:15" s="20" customFormat="1" x14ac:dyDescent="0.2">
      <c r="L1312" s="21"/>
      <c r="M1312" s="21"/>
      <c r="O1312" s="86"/>
    </row>
    <row r="1313" spans="12:15" s="20" customFormat="1" x14ac:dyDescent="0.2">
      <c r="L1313" s="21"/>
      <c r="M1313" s="21"/>
      <c r="O1313" s="86"/>
    </row>
    <row r="1314" spans="12:15" s="20" customFormat="1" x14ac:dyDescent="0.2">
      <c r="L1314" s="21"/>
      <c r="M1314" s="21"/>
      <c r="O1314" s="86"/>
    </row>
    <row r="1315" spans="12:15" s="20" customFormat="1" x14ac:dyDescent="0.2">
      <c r="L1315" s="21"/>
      <c r="M1315" s="21"/>
      <c r="O1315" s="86"/>
    </row>
    <row r="1316" spans="12:15" s="20" customFormat="1" x14ac:dyDescent="0.2">
      <c r="L1316" s="21"/>
      <c r="M1316" s="21"/>
      <c r="O1316" s="86"/>
    </row>
    <row r="1317" spans="12:15" s="20" customFormat="1" x14ac:dyDescent="0.2">
      <c r="L1317" s="21"/>
      <c r="M1317" s="21"/>
      <c r="O1317" s="86"/>
    </row>
    <row r="1318" spans="12:15" s="20" customFormat="1" x14ac:dyDescent="0.2">
      <c r="L1318" s="21"/>
      <c r="M1318" s="21"/>
      <c r="O1318" s="86"/>
    </row>
    <row r="1319" spans="12:15" s="20" customFormat="1" x14ac:dyDescent="0.2">
      <c r="L1319" s="21"/>
      <c r="M1319" s="21"/>
      <c r="O1319" s="86"/>
    </row>
    <row r="1320" spans="12:15" s="20" customFormat="1" x14ac:dyDescent="0.2">
      <c r="L1320" s="21"/>
      <c r="M1320" s="21"/>
      <c r="O1320" s="86"/>
    </row>
    <row r="1321" spans="12:15" s="20" customFormat="1" x14ac:dyDescent="0.2">
      <c r="L1321" s="21"/>
      <c r="M1321" s="21"/>
      <c r="O1321" s="86"/>
    </row>
    <row r="1322" spans="12:15" s="20" customFormat="1" x14ac:dyDescent="0.2">
      <c r="L1322" s="21"/>
      <c r="M1322" s="21"/>
      <c r="O1322" s="86"/>
    </row>
    <row r="1323" spans="12:15" s="20" customFormat="1" x14ac:dyDescent="0.2">
      <c r="L1323" s="21"/>
      <c r="M1323" s="21"/>
      <c r="O1323" s="86"/>
    </row>
    <row r="1324" spans="12:15" s="20" customFormat="1" x14ac:dyDescent="0.2">
      <c r="L1324" s="21"/>
      <c r="M1324" s="21"/>
      <c r="O1324" s="86"/>
    </row>
    <row r="1325" spans="12:15" s="20" customFormat="1" x14ac:dyDescent="0.2">
      <c r="L1325" s="21"/>
      <c r="M1325" s="21"/>
      <c r="O1325" s="86"/>
    </row>
    <row r="1326" spans="12:15" s="20" customFormat="1" x14ac:dyDescent="0.2">
      <c r="L1326" s="21"/>
      <c r="M1326" s="21"/>
      <c r="O1326" s="86"/>
    </row>
    <row r="1327" spans="12:15" s="20" customFormat="1" x14ac:dyDescent="0.2">
      <c r="L1327" s="21"/>
      <c r="M1327" s="21"/>
      <c r="O1327" s="86"/>
    </row>
    <row r="1328" spans="12:15" s="20" customFormat="1" x14ac:dyDescent="0.2">
      <c r="L1328" s="21"/>
      <c r="M1328" s="21"/>
      <c r="O1328" s="86"/>
    </row>
    <row r="1329" spans="12:15" s="20" customFormat="1" x14ac:dyDescent="0.2">
      <c r="L1329" s="21"/>
      <c r="M1329" s="21"/>
      <c r="O1329" s="86"/>
    </row>
    <row r="1330" spans="12:15" s="20" customFormat="1" x14ac:dyDescent="0.2">
      <c r="L1330" s="21"/>
      <c r="M1330" s="21"/>
      <c r="O1330" s="86"/>
    </row>
    <row r="1331" spans="12:15" s="20" customFormat="1" x14ac:dyDescent="0.2">
      <c r="L1331" s="21"/>
      <c r="M1331" s="21"/>
      <c r="O1331" s="86"/>
    </row>
    <row r="1332" spans="12:15" s="20" customFormat="1" x14ac:dyDescent="0.2">
      <c r="L1332" s="21"/>
      <c r="M1332" s="21"/>
      <c r="O1332" s="86"/>
    </row>
    <row r="1333" spans="12:15" s="20" customFormat="1" x14ac:dyDescent="0.2">
      <c r="L1333" s="21"/>
      <c r="M1333" s="21"/>
      <c r="O1333" s="86"/>
    </row>
    <row r="1334" spans="12:15" s="20" customFormat="1" x14ac:dyDescent="0.2">
      <c r="L1334" s="21"/>
      <c r="M1334" s="21"/>
      <c r="O1334" s="86"/>
    </row>
    <row r="1335" spans="12:15" s="20" customFormat="1" x14ac:dyDescent="0.2">
      <c r="L1335" s="21"/>
      <c r="M1335" s="21"/>
      <c r="O1335" s="86"/>
    </row>
    <row r="1336" spans="12:15" s="20" customFormat="1" x14ac:dyDescent="0.2">
      <c r="L1336" s="21"/>
      <c r="M1336" s="21"/>
      <c r="O1336" s="86"/>
    </row>
    <row r="1337" spans="12:15" s="20" customFormat="1" x14ac:dyDescent="0.2">
      <c r="L1337" s="21"/>
      <c r="M1337" s="21"/>
      <c r="O1337" s="86"/>
    </row>
    <row r="1338" spans="12:15" s="20" customFormat="1" x14ac:dyDescent="0.2">
      <c r="L1338" s="21"/>
      <c r="M1338" s="21"/>
      <c r="O1338" s="86"/>
    </row>
    <row r="1339" spans="12:15" s="20" customFormat="1" x14ac:dyDescent="0.2">
      <c r="L1339" s="21"/>
      <c r="M1339" s="21"/>
      <c r="O1339" s="86"/>
    </row>
    <row r="1340" spans="12:15" s="20" customFormat="1" x14ac:dyDescent="0.2">
      <c r="L1340" s="21"/>
      <c r="M1340" s="21"/>
      <c r="O1340" s="86"/>
    </row>
    <row r="1341" spans="12:15" s="20" customFormat="1" x14ac:dyDescent="0.2">
      <c r="L1341" s="21"/>
      <c r="M1341" s="21"/>
      <c r="O1341" s="86"/>
    </row>
    <row r="1342" spans="12:15" s="20" customFormat="1" x14ac:dyDescent="0.2">
      <c r="L1342" s="21"/>
      <c r="M1342" s="21"/>
      <c r="O1342" s="86"/>
    </row>
    <row r="1343" spans="12:15" s="20" customFormat="1" x14ac:dyDescent="0.2">
      <c r="L1343" s="21"/>
      <c r="M1343" s="21"/>
      <c r="O1343" s="86"/>
    </row>
    <row r="1344" spans="12:15" s="20" customFormat="1" x14ac:dyDescent="0.2">
      <c r="L1344" s="21"/>
      <c r="M1344" s="21"/>
      <c r="O1344" s="86"/>
    </row>
    <row r="1345" spans="12:15" s="20" customFormat="1" x14ac:dyDescent="0.2">
      <c r="L1345" s="21"/>
      <c r="M1345" s="21"/>
      <c r="O1345" s="86"/>
    </row>
    <row r="1346" spans="12:15" s="20" customFormat="1" x14ac:dyDescent="0.2">
      <c r="L1346" s="21"/>
      <c r="M1346" s="21"/>
      <c r="O1346" s="86"/>
    </row>
    <row r="1347" spans="12:15" s="20" customFormat="1" x14ac:dyDescent="0.2">
      <c r="L1347" s="21"/>
      <c r="M1347" s="21"/>
      <c r="O1347" s="86"/>
    </row>
    <row r="1348" spans="12:15" s="20" customFormat="1" x14ac:dyDescent="0.2">
      <c r="L1348" s="21"/>
      <c r="M1348" s="21"/>
      <c r="O1348" s="86"/>
    </row>
    <row r="1349" spans="12:15" s="20" customFormat="1" x14ac:dyDescent="0.2">
      <c r="L1349" s="21"/>
      <c r="M1349" s="21"/>
      <c r="O1349" s="86"/>
    </row>
    <row r="1350" spans="12:15" s="20" customFormat="1" x14ac:dyDescent="0.2">
      <c r="L1350" s="21"/>
      <c r="M1350" s="21"/>
      <c r="O1350" s="86"/>
    </row>
    <row r="1351" spans="12:15" s="20" customFormat="1" x14ac:dyDescent="0.2">
      <c r="L1351" s="21"/>
      <c r="M1351" s="21"/>
      <c r="O1351" s="86"/>
    </row>
    <row r="1352" spans="12:15" s="20" customFormat="1" x14ac:dyDescent="0.2">
      <c r="L1352" s="21"/>
      <c r="M1352" s="21"/>
      <c r="O1352" s="86"/>
    </row>
    <row r="1353" spans="12:15" s="20" customFormat="1" x14ac:dyDescent="0.2">
      <c r="L1353" s="21"/>
      <c r="M1353" s="21"/>
      <c r="O1353" s="86"/>
    </row>
    <row r="1354" spans="12:15" s="20" customFormat="1" x14ac:dyDescent="0.2">
      <c r="L1354" s="21"/>
      <c r="M1354" s="21"/>
      <c r="O1354" s="86"/>
    </row>
    <row r="1355" spans="12:15" s="20" customFormat="1" x14ac:dyDescent="0.2">
      <c r="L1355" s="21"/>
      <c r="M1355" s="21"/>
      <c r="O1355" s="86"/>
    </row>
    <row r="1356" spans="12:15" s="20" customFormat="1" x14ac:dyDescent="0.2">
      <c r="L1356" s="21"/>
      <c r="M1356" s="21"/>
      <c r="O1356" s="86"/>
    </row>
    <row r="1357" spans="12:15" s="20" customFormat="1" x14ac:dyDescent="0.2">
      <c r="L1357" s="21"/>
      <c r="M1357" s="21"/>
      <c r="O1357" s="86"/>
    </row>
    <row r="1358" spans="12:15" s="20" customFormat="1" x14ac:dyDescent="0.2">
      <c r="L1358" s="21"/>
      <c r="M1358" s="21"/>
      <c r="O1358" s="86"/>
    </row>
    <row r="1359" spans="12:15" s="20" customFormat="1" x14ac:dyDescent="0.2">
      <c r="L1359" s="21"/>
      <c r="M1359" s="21"/>
      <c r="O1359" s="86"/>
    </row>
    <row r="1360" spans="12:15" s="20" customFormat="1" x14ac:dyDescent="0.2">
      <c r="L1360" s="21"/>
      <c r="M1360" s="21"/>
      <c r="O1360" s="86"/>
    </row>
    <row r="1361" spans="12:15" s="20" customFormat="1" x14ac:dyDescent="0.2">
      <c r="L1361" s="21"/>
      <c r="M1361" s="21"/>
      <c r="O1361" s="86"/>
    </row>
    <row r="1362" spans="12:15" s="20" customFormat="1" x14ac:dyDescent="0.2">
      <c r="L1362" s="21"/>
      <c r="M1362" s="21"/>
      <c r="O1362" s="86"/>
    </row>
    <row r="1363" spans="12:15" s="20" customFormat="1" x14ac:dyDescent="0.2">
      <c r="L1363" s="21"/>
      <c r="M1363" s="21"/>
      <c r="O1363" s="86"/>
    </row>
    <row r="1364" spans="12:15" s="20" customFormat="1" x14ac:dyDescent="0.2">
      <c r="L1364" s="21"/>
      <c r="M1364" s="21"/>
      <c r="O1364" s="86"/>
    </row>
    <row r="1365" spans="12:15" s="20" customFormat="1" x14ac:dyDescent="0.2">
      <c r="L1365" s="21"/>
      <c r="M1365" s="21"/>
      <c r="O1365" s="86"/>
    </row>
    <row r="1366" spans="12:15" s="20" customFormat="1" x14ac:dyDescent="0.2">
      <c r="L1366" s="21"/>
      <c r="M1366" s="21"/>
      <c r="O1366" s="86"/>
    </row>
    <row r="1367" spans="12:15" s="20" customFormat="1" x14ac:dyDescent="0.2">
      <c r="L1367" s="21"/>
      <c r="M1367" s="21"/>
      <c r="O1367" s="86"/>
    </row>
    <row r="1368" spans="12:15" s="20" customFormat="1" x14ac:dyDescent="0.2">
      <c r="L1368" s="21"/>
      <c r="M1368" s="21"/>
      <c r="O1368" s="86"/>
    </row>
    <row r="1369" spans="12:15" s="20" customFormat="1" x14ac:dyDescent="0.2">
      <c r="L1369" s="21"/>
      <c r="M1369" s="21"/>
      <c r="O1369" s="86"/>
    </row>
    <row r="1370" spans="12:15" s="20" customFormat="1" x14ac:dyDescent="0.2">
      <c r="L1370" s="21"/>
      <c r="M1370" s="21"/>
      <c r="O1370" s="86"/>
    </row>
    <row r="1371" spans="12:15" s="20" customFormat="1" x14ac:dyDescent="0.2">
      <c r="L1371" s="21"/>
      <c r="M1371" s="21"/>
      <c r="O1371" s="86"/>
    </row>
    <row r="1372" spans="12:15" s="20" customFormat="1" x14ac:dyDescent="0.2">
      <c r="L1372" s="21"/>
      <c r="M1372" s="21"/>
      <c r="O1372" s="86"/>
    </row>
    <row r="1373" spans="12:15" s="20" customFormat="1" x14ac:dyDescent="0.2">
      <c r="L1373" s="21"/>
      <c r="M1373" s="21"/>
      <c r="O1373" s="86"/>
    </row>
    <row r="1374" spans="12:15" s="20" customFormat="1" x14ac:dyDescent="0.2">
      <c r="L1374" s="21"/>
      <c r="M1374" s="21"/>
      <c r="O1374" s="86"/>
    </row>
    <row r="1375" spans="12:15" s="20" customFormat="1" x14ac:dyDescent="0.2">
      <c r="L1375" s="21"/>
      <c r="M1375" s="21"/>
      <c r="O1375" s="86"/>
    </row>
    <row r="1376" spans="12:15" s="20" customFormat="1" x14ac:dyDescent="0.2">
      <c r="L1376" s="21"/>
      <c r="M1376" s="21"/>
      <c r="O1376" s="86"/>
    </row>
    <row r="1377" spans="12:15" s="20" customFormat="1" x14ac:dyDescent="0.2">
      <c r="L1377" s="21"/>
      <c r="M1377" s="21"/>
      <c r="O1377" s="86"/>
    </row>
    <row r="1378" spans="12:15" s="20" customFormat="1" x14ac:dyDescent="0.2">
      <c r="L1378" s="21"/>
      <c r="M1378" s="21"/>
      <c r="O1378" s="86"/>
    </row>
    <row r="1379" spans="12:15" s="20" customFormat="1" x14ac:dyDescent="0.2">
      <c r="L1379" s="21"/>
      <c r="M1379" s="21"/>
      <c r="O1379" s="86"/>
    </row>
    <row r="1380" spans="12:15" s="20" customFormat="1" x14ac:dyDescent="0.2">
      <c r="L1380" s="21"/>
      <c r="M1380" s="21"/>
      <c r="O1380" s="86"/>
    </row>
    <row r="1381" spans="12:15" s="20" customFormat="1" x14ac:dyDescent="0.2">
      <c r="L1381" s="21"/>
      <c r="M1381" s="21"/>
      <c r="O1381" s="86"/>
    </row>
    <row r="1382" spans="12:15" s="20" customFormat="1" x14ac:dyDescent="0.2">
      <c r="L1382" s="21"/>
      <c r="M1382" s="21"/>
      <c r="O1382" s="86"/>
    </row>
    <row r="1383" spans="12:15" s="20" customFormat="1" x14ac:dyDescent="0.2">
      <c r="L1383" s="21"/>
      <c r="M1383" s="21"/>
      <c r="O1383" s="86"/>
    </row>
    <row r="1384" spans="12:15" s="20" customFormat="1" x14ac:dyDescent="0.2">
      <c r="L1384" s="21"/>
      <c r="M1384" s="21"/>
      <c r="O1384" s="86"/>
    </row>
    <row r="1385" spans="12:15" s="20" customFormat="1" x14ac:dyDescent="0.2">
      <c r="L1385" s="21"/>
      <c r="M1385" s="21"/>
      <c r="O1385" s="86"/>
    </row>
    <row r="1386" spans="12:15" s="20" customFormat="1" x14ac:dyDescent="0.2">
      <c r="L1386" s="21"/>
      <c r="M1386" s="21"/>
      <c r="O1386" s="86"/>
    </row>
    <row r="1387" spans="12:15" s="20" customFormat="1" x14ac:dyDescent="0.2">
      <c r="L1387" s="21"/>
      <c r="M1387" s="21"/>
      <c r="O1387" s="86"/>
    </row>
    <row r="1388" spans="12:15" s="20" customFormat="1" x14ac:dyDescent="0.2">
      <c r="L1388" s="21"/>
      <c r="M1388" s="21"/>
      <c r="O1388" s="86"/>
    </row>
    <row r="1389" spans="12:15" s="20" customFormat="1" x14ac:dyDescent="0.2">
      <c r="L1389" s="21"/>
      <c r="M1389" s="21"/>
      <c r="O1389" s="86"/>
    </row>
    <row r="1390" spans="12:15" s="20" customFormat="1" x14ac:dyDescent="0.2">
      <c r="L1390" s="21"/>
      <c r="M1390" s="21"/>
      <c r="O1390" s="86"/>
    </row>
    <row r="1391" spans="12:15" s="20" customFormat="1" x14ac:dyDescent="0.2">
      <c r="L1391" s="21"/>
      <c r="M1391" s="21"/>
      <c r="O1391" s="86"/>
    </row>
    <row r="1392" spans="12:15" s="20" customFormat="1" x14ac:dyDescent="0.2">
      <c r="L1392" s="21"/>
      <c r="M1392" s="21"/>
      <c r="O1392" s="86"/>
    </row>
    <row r="1393" spans="12:15" s="20" customFormat="1" x14ac:dyDescent="0.2">
      <c r="L1393" s="21"/>
      <c r="M1393" s="21"/>
      <c r="O1393" s="86"/>
    </row>
    <row r="1394" spans="12:15" s="20" customFormat="1" x14ac:dyDescent="0.2">
      <c r="L1394" s="21"/>
      <c r="M1394" s="21"/>
      <c r="O1394" s="86"/>
    </row>
    <row r="1395" spans="12:15" s="20" customFormat="1" x14ac:dyDescent="0.2">
      <c r="L1395" s="21"/>
      <c r="M1395" s="21"/>
      <c r="O1395" s="86"/>
    </row>
    <row r="1396" spans="12:15" s="20" customFormat="1" x14ac:dyDescent="0.2">
      <c r="L1396" s="21"/>
      <c r="M1396" s="21"/>
      <c r="O1396" s="86"/>
    </row>
    <row r="1397" spans="12:15" s="20" customFormat="1" x14ac:dyDescent="0.2">
      <c r="L1397" s="21"/>
      <c r="M1397" s="21"/>
      <c r="O1397" s="86"/>
    </row>
    <row r="1398" spans="12:15" s="20" customFormat="1" x14ac:dyDescent="0.2">
      <c r="L1398" s="21"/>
      <c r="M1398" s="21"/>
      <c r="O1398" s="86"/>
    </row>
    <row r="1399" spans="12:15" s="20" customFormat="1" x14ac:dyDescent="0.2">
      <c r="L1399" s="21"/>
      <c r="M1399" s="21"/>
      <c r="O1399" s="86"/>
    </row>
    <row r="1400" spans="12:15" s="20" customFormat="1" x14ac:dyDescent="0.2">
      <c r="L1400" s="21"/>
      <c r="M1400" s="21"/>
      <c r="O1400" s="86"/>
    </row>
    <row r="1401" spans="12:15" s="20" customFormat="1" x14ac:dyDescent="0.2">
      <c r="L1401" s="21"/>
      <c r="M1401" s="21"/>
      <c r="O1401" s="86"/>
    </row>
    <row r="1402" spans="12:15" s="20" customFormat="1" x14ac:dyDescent="0.2">
      <c r="L1402" s="21"/>
      <c r="M1402" s="21"/>
      <c r="O1402" s="86"/>
    </row>
    <row r="1403" spans="12:15" s="20" customFormat="1" x14ac:dyDescent="0.2">
      <c r="L1403" s="21"/>
      <c r="M1403" s="21"/>
      <c r="O1403" s="86"/>
    </row>
    <row r="1404" spans="12:15" s="20" customFormat="1" x14ac:dyDescent="0.2">
      <c r="L1404" s="21"/>
      <c r="M1404" s="21"/>
      <c r="O1404" s="86"/>
    </row>
    <row r="1405" spans="12:15" s="20" customFormat="1" x14ac:dyDescent="0.2">
      <c r="L1405" s="21"/>
      <c r="M1405" s="21"/>
      <c r="O1405" s="86"/>
    </row>
    <row r="1406" spans="12:15" s="20" customFormat="1" x14ac:dyDescent="0.2">
      <c r="L1406" s="21"/>
      <c r="M1406" s="21"/>
      <c r="O1406" s="86"/>
    </row>
    <row r="1407" spans="12:15" s="20" customFormat="1" x14ac:dyDescent="0.2">
      <c r="L1407" s="21"/>
      <c r="M1407" s="21"/>
      <c r="O1407" s="86"/>
    </row>
    <row r="1408" spans="12:15" s="20" customFormat="1" x14ac:dyDescent="0.2">
      <c r="L1408" s="21"/>
      <c r="M1408" s="21"/>
      <c r="O1408" s="86"/>
    </row>
    <row r="1409" spans="12:15" s="20" customFormat="1" x14ac:dyDescent="0.2">
      <c r="L1409" s="21"/>
      <c r="M1409" s="21"/>
      <c r="O1409" s="86"/>
    </row>
    <row r="1410" spans="12:15" s="20" customFormat="1" x14ac:dyDescent="0.2">
      <c r="L1410" s="21"/>
      <c r="M1410" s="21"/>
      <c r="O1410" s="86"/>
    </row>
    <row r="1411" spans="12:15" s="20" customFormat="1" x14ac:dyDescent="0.2">
      <c r="L1411" s="21"/>
      <c r="M1411" s="21"/>
      <c r="O1411" s="86"/>
    </row>
    <row r="1412" spans="12:15" s="20" customFormat="1" x14ac:dyDescent="0.2">
      <c r="L1412" s="21"/>
      <c r="M1412" s="21"/>
      <c r="O1412" s="86"/>
    </row>
    <row r="1413" spans="12:15" s="20" customFormat="1" x14ac:dyDescent="0.2">
      <c r="L1413" s="21"/>
      <c r="M1413" s="21"/>
      <c r="O1413" s="86"/>
    </row>
    <row r="1414" spans="12:15" s="20" customFormat="1" x14ac:dyDescent="0.2">
      <c r="L1414" s="21"/>
      <c r="M1414" s="21"/>
      <c r="O1414" s="86"/>
    </row>
    <row r="1415" spans="12:15" s="20" customFormat="1" x14ac:dyDescent="0.2">
      <c r="L1415" s="21"/>
      <c r="M1415" s="21"/>
      <c r="O1415" s="86"/>
    </row>
    <row r="1416" spans="12:15" s="20" customFormat="1" x14ac:dyDescent="0.2">
      <c r="L1416" s="21"/>
      <c r="M1416" s="21"/>
      <c r="O1416" s="86"/>
    </row>
    <row r="1417" spans="12:15" s="20" customFormat="1" x14ac:dyDescent="0.2">
      <c r="L1417" s="21"/>
      <c r="M1417" s="21"/>
      <c r="O1417" s="86"/>
    </row>
    <row r="1418" spans="12:15" s="20" customFormat="1" x14ac:dyDescent="0.2">
      <c r="L1418" s="21"/>
      <c r="M1418" s="21"/>
      <c r="O1418" s="86"/>
    </row>
    <row r="1419" spans="12:15" s="20" customFormat="1" x14ac:dyDescent="0.2">
      <c r="L1419" s="21"/>
      <c r="M1419" s="21"/>
      <c r="O1419" s="86"/>
    </row>
    <row r="1420" spans="12:15" s="20" customFormat="1" x14ac:dyDescent="0.2">
      <c r="L1420" s="21"/>
      <c r="M1420" s="21"/>
      <c r="O1420" s="86"/>
    </row>
    <row r="1421" spans="12:15" s="20" customFormat="1" x14ac:dyDescent="0.2">
      <c r="L1421" s="21"/>
      <c r="M1421" s="21"/>
      <c r="O1421" s="86"/>
    </row>
    <row r="1422" spans="12:15" s="20" customFormat="1" x14ac:dyDescent="0.2">
      <c r="L1422" s="21"/>
      <c r="M1422" s="21"/>
      <c r="O1422" s="86"/>
    </row>
    <row r="1423" spans="12:15" s="20" customFormat="1" x14ac:dyDescent="0.2">
      <c r="L1423" s="21"/>
      <c r="M1423" s="21"/>
      <c r="O1423" s="86"/>
    </row>
    <row r="1424" spans="12:15" s="20" customFormat="1" x14ac:dyDescent="0.2">
      <c r="L1424" s="21"/>
      <c r="M1424" s="21"/>
      <c r="O1424" s="86"/>
    </row>
    <row r="1425" spans="12:15" s="20" customFormat="1" x14ac:dyDescent="0.2">
      <c r="L1425" s="21"/>
      <c r="M1425" s="21"/>
      <c r="O1425" s="86"/>
    </row>
    <row r="1426" spans="12:15" s="20" customFormat="1" x14ac:dyDescent="0.2">
      <c r="L1426" s="21"/>
      <c r="M1426" s="21"/>
      <c r="O1426" s="86"/>
    </row>
    <row r="1427" spans="12:15" s="20" customFormat="1" x14ac:dyDescent="0.2">
      <c r="L1427" s="21"/>
      <c r="M1427" s="21"/>
      <c r="O1427" s="86"/>
    </row>
    <row r="1428" spans="12:15" s="20" customFormat="1" x14ac:dyDescent="0.2">
      <c r="L1428" s="21"/>
      <c r="M1428" s="21"/>
      <c r="O1428" s="86"/>
    </row>
    <row r="1429" spans="12:15" s="20" customFormat="1" x14ac:dyDescent="0.2">
      <c r="L1429" s="21"/>
      <c r="M1429" s="21"/>
      <c r="O1429" s="86"/>
    </row>
    <row r="1430" spans="12:15" s="20" customFormat="1" x14ac:dyDescent="0.2">
      <c r="L1430" s="21"/>
      <c r="M1430" s="21"/>
      <c r="O1430" s="86"/>
    </row>
    <row r="1431" spans="12:15" s="20" customFormat="1" x14ac:dyDescent="0.2">
      <c r="L1431" s="21"/>
      <c r="M1431" s="21"/>
      <c r="O1431" s="86"/>
    </row>
    <row r="1432" spans="12:15" s="20" customFormat="1" x14ac:dyDescent="0.2">
      <c r="L1432" s="21"/>
      <c r="M1432" s="21"/>
      <c r="O1432" s="86"/>
    </row>
    <row r="1433" spans="12:15" s="20" customFormat="1" x14ac:dyDescent="0.2">
      <c r="L1433" s="21"/>
      <c r="M1433" s="21"/>
      <c r="O1433" s="86"/>
    </row>
    <row r="1434" spans="12:15" s="20" customFormat="1" x14ac:dyDescent="0.2">
      <c r="L1434" s="21"/>
      <c r="M1434" s="21"/>
      <c r="O1434" s="86"/>
    </row>
    <row r="1435" spans="12:15" s="20" customFormat="1" x14ac:dyDescent="0.2">
      <c r="L1435" s="21"/>
      <c r="M1435" s="21"/>
      <c r="O1435" s="86"/>
    </row>
    <row r="1436" spans="12:15" s="20" customFormat="1" x14ac:dyDescent="0.2">
      <c r="L1436" s="21"/>
      <c r="M1436" s="21"/>
      <c r="O1436" s="86"/>
    </row>
    <row r="1437" spans="12:15" s="20" customFormat="1" x14ac:dyDescent="0.2">
      <c r="L1437" s="21"/>
      <c r="M1437" s="21"/>
      <c r="O1437" s="86"/>
    </row>
    <row r="1438" spans="12:15" s="20" customFormat="1" x14ac:dyDescent="0.2">
      <c r="L1438" s="21"/>
      <c r="M1438" s="21"/>
      <c r="O1438" s="86"/>
    </row>
    <row r="1439" spans="12:15" s="20" customFormat="1" x14ac:dyDescent="0.2">
      <c r="L1439" s="21"/>
      <c r="M1439" s="21"/>
      <c r="O1439" s="86"/>
    </row>
    <row r="1440" spans="12:15" s="20" customFormat="1" x14ac:dyDescent="0.2">
      <c r="L1440" s="21"/>
      <c r="M1440" s="21"/>
      <c r="O1440" s="86"/>
    </row>
    <row r="1441" spans="12:15" s="20" customFormat="1" x14ac:dyDescent="0.2">
      <c r="L1441" s="21"/>
      <c r="M1441" s="21"/>
      <c r="O1441" s="86"/>
    </row>
    <row r="1442" spans="12:15" s="20" customFormat="1" x14ac:dyDescent="0.2">
      <c r="L1442" s="21"/>
      <c r="M1442" s="21"/>
      <c r="O1442" s="86"/>
    </row>
    <row r="1443" spans="12:15" s="20" customFormat="1" x14ac:dyDescent="0.2">
      <c r="L1443" s="21"/>
      <c r="M1443" s="21"/>
      <c r="O1443" s="86"/>
    </row>
    <row r="1444" spans="12:15" s="20" customFormat="1" x14ac:dyDescent="0.2">
      <c r="L1444" s="21"/>
      <c r="M1444" s="21"/>
      <c r="O1444" s="86"/>
    </row>
    <row r="1445" spans="12:15" s="20" customFormat="1" x14ac:dyDescent="0.2">
      <c r="L1445" s="21"/>
      <c r="M1445" s="21"/>
      <c r="O1445" s="86"/>
    </row>
    <row r="1446" spans="12:15" s="20" customFormat="1" x14ac:dyDescent="0.2">
      <c r="L1446" s="21"/>
      <c r="M1446" s="21"/>
      <c r="O1446" s="86"/>
    </row>
    <row r="1447" spans="12:15" s="20" customFormat="1" x14ac:dyDescent="0.2">
      <c r="L1447" s="21"/>
      <c r="M1447" s="21"/>
      <c r="O1447" s="86"/>
    </row>
    <row r="1448" spans="12:15" s="20" customFormat="1" x14ac:dyDescent="0.2">
      <c r="L1448" s="21"/>
      <c r="M1448" s="21"/>
      <c r="O1448" s="86"/>
    </row>
    <row r="1449" spans="12:15" s="20" customFormat="1" x14ac:dyDescent="0.2">
      <c r="L1449" s="21"/>
      <c r="M1449" s="21"/>
      <c r="O1449" s="86"/>
    </row>
    <row r="1450" spans="12:15" s="20" customFormat="1" x14ac:dyDescent="0.2">
      <c r="L1450" s="21"/>
      <c r="M1450" s="21"/>
      <c r="O1450" s="86"/>
    </row>
    <row r="1451" spans="12:15" s="20" customFormat="1" x14ac:dyDescent="0.2">
      <c r="L1451" s="21"/>
      <c r="M1451" s="21"/>
      <c r="O1451" s="86"/>
    </row>
    <row r="1452" spans="12:15" s="20" customFormat="1" x14ac:dyDescent="0.2">
      <c r="L1452" s="21"/>
      <c r="M1452" s="21"/>
      <c r="O1452" s="86"/>
    </row>
    <row r="1453" spans="12:15" s="20" customFormat="1" x14ac:dyDescent="0.2">
      <c r="L1453" s="21"/>
      <c r="M1453" s="21"/>
      <c r="O1453" s="86"/>
    </row>
    <row r="1454" spans="12:15" s="20" customFormat="1" x14ac:dyDescent="0.2">
      <c r="L1454" s="21"/>
      <c r="M1454" s="21"/>
      <c r="O1454" s="86"/>
    </row>
    <row r="1455" spans="12:15" s="20" customFormat="1" x14ac:dyDescent="0.2">
      <c r="L1455" s="21"/>
      <c r="M1455" s="21"/>
      <c r="O1455" s="86"/>
    </row>
    <row r="1456" spans="12:15" s="20" customFormat="1" x14ac:dyDescent="0.2">
      <c r="L1456" s="21"/>
      <c r="M1456" s="21"/>
      <c r="O1456" s="86"/>
    </row>
    <row r="1457" spans="12:15" s="20" customFormat="1" x14ac:dyDescent="0.2">
      <c r="L1457" s="21"/>
      <c r="M1457" s="21"/>
      <c r="O1457" s="86"/>
    </row>
    <row r="1458" spans="12:15" s="20" customFormat="1" x14ac:dyDescent="0.2">
      <c r="L1458" s="21"/>
      <c r="M1458" s="21"/>
      <c r="O1458" s="86"/>
    </row>
    <row r="1459" spans="12:15" s="20" customFormat="1" x14ac:dyDescent="0.2">
      <c r="L1459" s="21"/>
      <c r="M1459" s="21"/>
      <c r="O1459" s="86"/>
    </row>
    <row r="1460" spans="12:15" s="20" customFormat="1" x14ac:dyDescent="0.2">
      <c r="L1460" s="21"/>
      <c r="M1460" s="21"/>
      <c r="O1460" s="86"/>
    </row>
    <row r="1461" spans="12:15" s="20" customFormat="1" x14ac:dyDescent="0.2">
      <c r="L1461" s="21"/>
      <c r="M1461" s="21"/>
      <c r="O1461" s="86"/>
    </row>
    <row r="1462" spans="12:15" s="20" customFormat="1" x14ac:dyDescent="0.2">
      <c r="L1462" s="21"/>
      <c r="M1462" s="21"/>
      <c r="O1462" s="86"/>
    </row>
    <row r="1463" spans="12:15" s="20" customFormat="1" x14ac:dyDescent="0.2">
      <c r="L1463" s="21"/>
      <c r="M1463" s="21"/>
      <c r="O1463" s="86"/>
    </row>
    <row r="1464" spans="12:15" s="20" customFormat="1" x14ac:dyDescent="0.2">
      <c r="L1464" s="21"/>
      <c r="M1464" s="21"/>
      <c r="O1464" s="86"/>
    </row>
    <row r="1465" spans="12:15" s="20" customFormat="1" x14ac:dyDescent="0.2">
      <c r="L1465" s="21"/>
      <c r="M1465" s="21"/>
      <c r="O1465" s="86"/>
    </row>
    <row r="1466" spans="12:15" s="20" customFormat="1" x14ac:dyDescent="0.2">
      <c r="L1466" s="21"/>
      <c r="M1466" s="21"/>
      <c r="O1466" s="86"/>
    </row>
    <row r="1467" spans="12:15" s="20" customFormat="1" x14ac:dyDescent="0.2">
      <c r="L1467" s="21"/>
      <c r="M1467" s="21"/>
      <c r="O1467" s="86"/>
    </row>
    <row r="1468" spans="12:15" s="20" customFormat="1" x14ac:dyDescent="0.2">
      <c r="L1468" s="21"/>
      <c r="M1468" s="21"/>
      <c r="O1468" s="86"/>
    </row>
    <row r="1469" spans="12:15" s="20" customFormat="1" x14ac:dyDescent="0.2">
      <c r="L1469" s="21"/>
      <c r="M1469" s="21"/>
      <c r="O1469" s="86"/>
    </row>
    <row r="1470" spans="12:15" s="20" customFormat="1" x14ac:dyDescent="0.2">
      <c r="L1470" s="21"/>
      <c r="M1470" s="21"/>
      <c r="O1470" s="86"/>
    </row>
    <row r="1471" spans="12:15" s="20" customFormat="1" x14ac:dyDescent="0.2">
      <c r="L1471" s="21"/>
      <c r="M1471" s="21"/>
      <c r="O1471" s="86"/>
    </row>
    <row r="1472" spans="12:15" s="20" customFormat="1" x14ac:dyDescent="0.2">
      <c r="L1472" s="21"/>
      <c r="M1472" s="21"/>
      <c r="O1472" s="86"/>
    </row>
    <row r="1473" spans="12:15" s="20" customFormat="1" x14ac:dyDescent="0.2">
      <c r="L1473" s="21"/>
      <c r="M1473" s="21"/>
      <c r="O1473" s="86"/>
    </row>
    <row r="1474" spans="12:15" s="20" customFormat="1" x14ac:dyDescent="0.2">
      <c r="L1474" s="21"/>
      <c r="M1474" s="21"/>
      <c r="O1474" s="86"/>
    </row>
    <row r="1475" spans="12:15" s="20" customFormat="1" x14ac:dyDescent="0.2">
      <c r="L1475" s="21"/>
      <c r="M1475" s="21"/>
      <c r="O1475" s="86"/>
    </row>
    <row r="1476" spans="12:15" s="20" customFormat="1" x14ac:dyDescent="0.2">
      <c r="L1476" s="21"/>
      <c r="M1476" s="21"/>
      <c r="O1476" s="86"/>
    </row>
    <row r="1477" spans="12:15" s="20" customFormat="1" x14ac:dyDescent="0.2">
      <c r="L1477" s="21"/>
      <c r="M1477" s="21"/>
      <c r="O1477" s="86"/>
    </row>
    <row r="1478" spans="12:15" s="20" customFormat="1" x14ac:dyDescent="0.2">
      <c r="L1478" s="21"/>
      <c r="M1478" s="21"/>
      <c r="O1478" s="86"/>
    </row>
    <row r="1479" spans="12:15" s="20" customFormat="1" x14ac:dyDescent="0.2">
      <c r="L1479" s="21"/>
      <c r="M1479" s="21"/>
      <c r="O1479" s="86"/>
    </row>
    <row r="1480" spans="12:15" s="20" customFormat="1" x14ac:dyDescent="0.2">
      <c r="L1480" s="21"/>
      <c r="M1480" s="21"/>
      <c r="O1480" s="86"/>
    </row>
    <row r="1481" spans="12:15" s="20" customFormat="1" x14ac:dyDescent="0.2">
      <c r="L1481" s="21"/>
      <c r="M1481" s="21"/>
      <c r="O1481" s="86"/>
    </row>
    <row r="1482" spans="12:15" s="20" customFormat="1" x14ac:dyDescent="0.2">
      <c r="L1482" s="21"/>
      <c r="M1482" s="21"/>
      <c r="O1482" s="86"/>
    </row>
    <row r="1483" spans="12:15" s="20" customFormat="1" x14ac:dyDescent="0.2">
      <c r="L1483" s="21"/>
      <c r="M1483" s="21"/>
      <c r="O1483" s="86"/>
    </row>
    <row r="1484" spans="12:15" s="20" customFormat="1" x14ac:dyDescent="0.2">
      <c r="L1484" s="21"/>
      <c r="M1484" s="21"/>
      <c r="O1484" s="86"/>
    </row>
    <row r="1485" spans="12:15" s="20" customFormat="1" x14ac:dyDescent="0.2">
      <c r="L1485" s="21"/>
      <c r="M1485" s="21"/>
      <c r="O1485" s="86"/>
    </row>
    <row r="1486" spans="12:15" s="20" customFormat="1" x14ac:dyDescent="0.2">
      <c r="L1486" s="21"/>
      <c r="M1486" s="21"/>
      <c r="O1486" s="86"/>
    </row>
    <row r="1487" spans="12:15" s="20" customFormat="1" x14ac:dyDescent="0.2">
      <c r="L1487" s="21"/>
      <c r="M1487" s="21"/>
      <c r="O1487" s="86"/>
    </row>
    <row r="1488" spans="12:15" s="20" customFormat="1" x14ac:dyDescent="0.2">
      <c r="L1488" s="21"/>
      <c r="M1488" s="21"/>
      <c r="O1488" s="86"/>
    </row>
    <row r="1489" spans="12:15" s="20" customFormat="1" x14ac:dyDescent="0.2">
      <c r="L1489" s="21"/>
      <c r="M1489" s="21"/>
      <c r="O1489" s="86"/>
    </row>
    <row r="1490" spans="12:15" s="20" customFormat="1" x14ac:dyDescent="0.2">
      <c r="L1490" s="21"/>
      <c r="M1490" s="21"/>
      <c r="O1490" s="86"/>
    </row>
    <row r="1491" spans="12:15" s="20" customFormat="1" x14ac:dyDescent="0.2">
      <c r="L1491" s="21"/>
      <c r="M1491" s="21"/>
      <c r="O1491" s="86"/>
    </row>
    <row r="1492" spans="12:15" s="20" customFormat="1" x14ac:dyDescent="0.2">
      <c r="L1492" s="21"/>
      <c r="M1492" s="21"/>
      <c r="O1492" s="86"/>
    </row>
    <row r="1493" spans="12:15" s="20" customFormat="1" x14ac:dyDescent="0.2">
      <c r="L1493" s="21"/>
      <c r="M1493" s="21"/>
      <c r="O1493" s="86"/>
    </row>
    <row r="1494" spans="12:15" s="20" customFormat="1" x14ac:dyDescent="0.2">
      <c r="L1494" s="21"/>
      <c r="M1494" s="21"/>
      <c r="O1494" s="86"/>
    </row>
    <row r="1495" spans="12:15" s="20" customFormat="1" x14ac:dyDescent="0.2">
      <c r="L1495" s="21"/>
      <c r="M1495" s="21"/>
      <c r="O1495" s="86"/>
    </row>
    <row r="1496" spans="12:15" s="20" customFormat="1" x14ac:dyDescent="0.2">
      <c r="L1496" s="21"/>
      <c r="M1496" s="21"/>
      <c r="O1496" s="86"/>
    </row>
    <row r="1497" spans="12:15" s="20" customFormat="1" x14ac:dyDescent="0.2">
      <c r="L1497" s="21"/>
      <c r="M1497" s="21"/>
      <c r="O1497" s="86"/>
    </row>
    <row r="1498" spans="12:15" s="20" customFormat="1" x14ac:dyDescent="0.2">
      <c r="L1498" s="21"/>
      <c r="M1498" s="21"/>
      <c r="O1498" s="86"/>
    </row>
    <row r="1499" spans="12:15" s="20" customFormat="1" x14ac:dyDescent="0.2">
      <c r="L1499" s="21"/>
      <c r="M1499" s="21"/>
      <c r="O1499" s="86"/>
    </row>
    <row r="1500" spans="12:15" s="20" customFormat="1" x14ac:dyDescent="0.2">
      <c r="L1500" s="21"/>
      <c r="M1500" s="21"/>
      <c r="O1500" s="86"/>
    </row>
    <row r="1501" spans="12:15" s="20" customFormat="1" x14ac:dyDescent="0.2">
      <c r="L1501" s="21"/>
      <c r="M1501" s="21"/>
      <c r="O1501" s="86"/>
    </row>
    <row r="1502" spans="12:15" s="20" customFormat="1" x14ac:dyDescent="0.2">
      <c r="L1502" s="21"/>
      <c r="M1502" s="21"/>
      <c r="O1502" s="86"/>
    </row>
    <row r="1503" spans="12:15" s="20" customFormat="1" x14ac:dyDescent="0.2">
      <c r="L1503" s="21"/>
      <c r="M1503" s="21"/>
      <c r="O1503" s="86"/>
    </row>
    <row r="1504" spans="12:15" s="20" customFormat="1" x14ac:dyDescent="0.2">
      <c r="L1504" s="21"/>
      <c r="M1504" s="21"/>
      <c r="O1504" s="86"/>
    </row>
  </sheetData>
  <mergeCells count="11">
    <mergeCell ref="L58:L59"/>
    <mergeCell ref="A1:K1"/>
    <mergeCell ref="E16:F16"/>
    <mergeCell ref="I7:K7"/>
    <mergeCell ref="E30:F30"/>
    <mergeCell ref="E38:F38"/>
    <mergeCell ref="E37:F37"/>
    <mergeCell ref="E31:F31"/>
    <mergeCell ref="E32:F32"/>
    <mergeCell ref="E28:F28"/>
    <mergeCell ref="E39:F39"/>
  </mergeCells>
  <printOptions horizontalCentered="1" gridLines="1"/>
  <pageMargins left="0" right="0" top="0.39370078740157483" bottom="0" header="0.31496062992125984" footer="0.31496062992125984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5"/>
  <sheetViews>
    <sheetView topLeftCell="A83" zoomScale="110" zoomScaleNormal="110" workbookViewId="0">
      <selection activeCell="R174" sqref="R174"/>
    </sheetView>
  </sheetViews>
  <sheetFormatPr defaultColWidth="9.140625" defaultRowHeight="12.75" x14ac:dyDescent="0.2"/>
  <cols>
    <col min="1" max="1" width="4.7109375" style="9" customWidth="1"/>
    <col min="2" max="2" width="38.140625" style="9" customWidth="1"/>
    <col min="3" max="3" width="11.7109375" style="64" customWidth="1"/>
    <col min="4" max="6" width="11.7109375" style="10" customWidth="1"/>
    <col min="7" max="7" width="10.7109375" style="9" customWidth="1"/>
    <col min="8" max="20" width="8.7109375" style="9" customWidth="1"/>
    <col min="21" max="256" width="9.140625" style="9"/>
    <col min="257" max="257" width="4.7109375" style="9" customWidth="1"/>
    <col min="258" max="258" width="30.85546875" style="9" customWidth="1"/>
    <col min="259" max="259" width="10.42578125" style="9" customWidth="1"/>
    <col min="260" max="260" width="11.5703125" style="9" customWidth="1"/>
    <col min="261" max="261" width="12.140625" style="9" customWidth="1"/>
    <col min="262" max="262" width="14.7109375" style="9" customWidth="1"/>
    <col min="263" max="263" width="10.7109375" style="9" customWidth="1"/>
    <col min="264" max="264" width="6.85546875" style="9" customWidth="1"/>
    <col min="265" max="512" width="9.140625" style="9"/>
    <col min="513" max="513" width="4.7109375" style="9" customWidth="1"/>
    <col min="514" max="514" width="30.85546875" style="9" customWidth="1"/>
    <col min="515" max="515" width="10.42578125" style="9" customWidth="1"/>
    <col min="516" max="516" width="11.5703125" style="9" customWidth="1"/>
    <col min="517" max="517" width="12.140625" style="9" customWidth="1"/>
    <col min="518" max="518" width="14.7109375" style="9" customWidth="1"/>
    <col min="519" max="519" width="10.7109375" style="9" customWidth="1"/>
    <col min="520" max="520" width="6.85546875" style="9" customWidth="1"/>
    <col min="521" max="768" width="9.140625" style="9"/>
    <col min="769" max="769" width="4.7109375" style="9" customWidth="1"/>
    <col min="770" max="770" width="30.85546875" style="9" customWidth="1"/>
    <col min="771" max="771" width="10.42578125" style="9" customWidth="1"/>
    <col min="772" max="772" width="11.5703125" style="9" customWidth="1"/>
    <col min="773" max="773" width="12.140625" style="9" customWidth="1"/>
    <col min="774" max="774" width="14.7109375" style="9" customWidth="1"/>
    <col min="775" max="775" width="10.7109375" style="9" customWidth="1"/>
    <col min="776" max="776" width="6.85546875" style="9" customWidth="1"/>
    <col min="777" max="1024" width="9.140625" style="9"/>
    <col min="1025" max="1025" width="4.7109375" style="9" customWidth="1"/>
    <col min="1026" max="1026" width="30.85546875" style="9" customWidth="1"/>
    <col min="1027" max="1027" width="10.42578125" style="9" customWidth="1"/>
    <col min="1028" max="1028" width="11.5703125" style="9" customWidth="1"/>
    <col min="1029" max="1029" width="12.140625" style="9" customWidth="1"/>
    <col min="1030" max="1030" width="14.7109375" style="9" customWidth="1"/>
    <col min="1031" max="1031" width="10.7109375" style="9" customWidth="1"/>
    <col min="1032" max="1032" width="6.85546875" style="9" customWidth="1"/>
    <col min="1033" max="1280" width="9.140625" style="9"/>
    <col min="1281" max="1281" width="4.7109375" style="9" customWidth="1"/>
    <col min="1282" max="1282" width="30.85546875" style="9" customWidth="1"/>
    <col min="1283" max="1283" width="10.42578125" style="9" customWidth="1"/>
    <col min="1284" max="1284" width="11.5703125" style="9" customWidth="1"/>
    <col min="1285" max="1285" width="12.140625" style="9" customWidth="1"/>
    <col min="1286" max="1286" width="14.7109375" style="9" customWidth="1"/>
    <col min="1287" max="1287" width="10.7109375" style="9" customWidth="1"/>
    <col min="1288" max="1288" width="6.85546875" style="9" customWidth="1"/>
    <col min="1289" max="1536" width="9.140625" style="9"/>
    <col min="1537" max="1537" width="4.7109375" style="9" customWidth="1"/>
    <col min="1538" max="1538" width="30.85546875" style="9" customWidth="1"/>
    <col min="1539" max="1539" width="10.42578125" style="9" customWidth="1"/>
    <col min="1540" max="1540" width="11.5703125" style="9" customWidth="1"/>
    <col min="1541" max="1541" width="12.140625" style="9" customWidth="1"/>
    <col min="1542" max="1542" width="14.7109375" style="9" customWidth="1"/>
    <col min="1543" max="1543" width="10.7109375" style="9" customWidth="1"/>
    <col min="1544" max="1544" width="6.85546875" style="9" customWidth="1"/>
    <col min="1545" max="1792" width="9.140625" style="9"/>
    <col min="1793" max="1793" width="4.7109375" style="9" customWidth="1"/>
    <col min="1794" max="1794" width="30.85546875" style="9" customWidth="1"/>
    <col min="1795" max="1795" width="10.42578125" style="9" customWidth="1"/>
    <col min="1796" max="1796" width="11.5703125" style="9" customWidth="1"/>
    <col min="1797" max="1797" width="12.140625" style="9" customWidth="1"/>
    <col min="1798" max="1798" width="14.7109375" style="9" customWidth="1"/>
    <col min="1799" max="1799" width="10.7109375" style="9" customWidth="1"/>
    <col min="1800" max="1800" width="6.85546875" style="9" customWidth="1"/>
    <col min="1801" max="2048" width="9.140625" style="9"/>
    <col min="2049" max="2049" width="4.7109375" style="9" customWidth="1"/>
    <col min="2050" max="2050" width="30.85546875" style="9" customWidth="1"/>
    <col min="2051" max="2051" width="10.42578125" style="9" customWidth="1"/>
    <col min="2052" max="2052" width="11.5703125" style="9" customWidth="1"/>
    <col min="2053" max="2053" width="12.140625" style="9" customWidth="1"/>
    <col min="2054" max="2054" width="14.7109375" style="9" customWidth="1"/>
    <col min="2055" max="2055" width="10.7109375" style="9" customWidth="1"/>
    <col min="2056" max="2056" width="6.85546875" style="9" customWidth="1"/>
    <col min="2057" max="2304" width="9.140625" style="9"/>
    <col min="2305" max="2305" width="4.7109375" style="9" customWidth="1"/>
    <col min="2306" max="2306" width="30.85546875" style="9" customWidth="1"/>
    <col min="2307" max="2307" width="10.42578125" style="9" customWidth="1"/>
    <col min="2308" max="2308" width="11.5703125" style="9" customWidth="1"/>
    <col min="2309" max="2309" width="12.140625" style="9" customWidth="1"/>
    <col min="2310" max="2310" width="14.7109375" style="9" customWidth="1"/>
    <col min="2311" max="2311" width="10.7109375" style="9" customWidth="1"/>
    <col min="2312" max="2312" width="6.85546875" style="9" customWidth="1"/>
    <col min="2313" max="2560" width="9.140625" style="9"/>
    <col min="2561" max="2561" width="4.7109375" style="9" customWidth="1"/>
    <col min="2562" max="2562" width="30.85546875" style="9" customWidth="1"/>
    <col min="2563" max="2563" width="10.42578125" style="9" customWidth="1"/>
    <col min="2564" max="2564" width="11.5703125" style="9" customWidth="1"/>
    <col min="2565" max="2565" width="12.140625" style="9" customWidth="1"/>
    <col min="2566" max="2566" width="14.7109375" style="9" customWidth="1"/>
    <col min="2567" max="2567" width="10.7109375" style="9" customWidth="1"/>
    <col min="2568" max="2568" width="6.85546875" style="9" customWidth="1"/>
    <col min="2569" max="2816" width="9.140625" style="9"/>
    <col min="2817" max="2817" width="4.7109375" style="9" customWidth="1"/>
    <col min="2818" max="2818" width="30.85546875" style="9" customWidth="1"/>
    <col min="2819" max="2819" width="10.42578125" style="9" customWidth="1"/>
    <col min="2820" max="2820" width="11.5703125" style="9" customWidth="1"/>
    <col min="2821" max="2821" width="12.140625" style="9" customWidth="1"/>
    <col min="2822" max="2822" width="14.7109375" style="9" customWidth="1"/>
    <col min="2823" max="2823" width="10.7109375" style="9" customWidth="1"/>
    <col min="2824" max="2824" width="6.85546875" style="9" customWidth="1"/>
    <col min="2825" max="3072" width="9.140625" style="9"/>
    <col min="3073" max="3073" width="4.7109375" style="9" customWidth="1"/>
    <col min="3074" max="3074" width="30.85546875" style="9" customWidth="1"/>
    <col min="3075" max="3075" width="10.42578125" style="9" customWidth="1"/>
    <col min="3076" max="3076" width="11.5703125" style="9" customWidth="1"/>
    <col min="3077" max="3077" width="12.140625" style="9" customWidth="1"/>
    <col min="3078" max="3078" width="14.7109375" style="9" customWidth="1"/>
    <col min="3079" max="3079" width="10.7109375" style="9" customWidth="1"/>
    <col min="3080" max="3080" width="6.85546875" style="9" customWidth="1"/>
    <col min="3081" max="3328" width="9.140625" style="9"/>
    <col min="3329" max="3329" width="4.7109375" style="9" customWidth="1"/>
    <col min="3330" max="3330" width="30.85546875" style="9" customWidth="1"/>
    <col min="3331" max="3331" width="10.42578125" style="9" customWidth="1"/>
    <col min="3332" max="3332" width="11.5703125" style="9" customWidth="1"/>
    <col min="3333" max="3333" width="12.140625" style="9" customWidth="1"/>
    <col min="3334" max="3334" width="14.7109375" style="9" customWidth="1"/>
    <col min="3335" max="3335" width="10.7109375" style="9" customWidth="1"/>
    <col min="3336" max="3336" width="6.85546875" style="9" customWidth="1"/>
    <col min="3337" max="3584" width="9.140625" style="9"/>
    <col min="3585" max="3585" width="4.7109375" style="9" customWidth="1"/>
    <col min="3586" max="3586" width="30.85546875" style="9" customWidth="1"/>
    <col min="3587" max="3587" width="10.42578125" style="9" customWidth="1"/>
    <col min="3588" max="3588" width="11.5703125" style="9" customWidth="1"/>
    <col min="3589" max="3589" width="12.140625" style="9" customWidth="1"/>
    <col min="3590" max="3590" width="14.7109375" style="9" customWidth="1"/>
    <col min="3591" max="3591" width="10.7109375" style="9" customWidth="1"/>
    <col min="3592" max="3592" width="6.85546875" style="9" customWidth="1"/>
    <col min="3593" max="3840" width="9.140625" style="9"/>
    <col min="3841" max="3841" width="4.7109375" style="9" customWidth="1"/>
    <col min="3842" max="3842" width="30.85546875" style="9" customWidth="1"/>
    <col min="3843" max="3843" width="10.42578125" style="9" customWidth="1"/>
    <col min="3844" max="3844" width="11.5703125" style="9" customWidth="1"/>
    <col min="3845" max="3845" width="12.140625" style="9" customWidth="1"/>
    <col min="3846" max="3846" width="14.7109375" style="9" customWidth="1"/>
    <col min="3847" max="3847" width="10.7109375" style="9" customWidth="1"/>
    <col min="3848" max="3848" width="6.85546875" style="9" customWidth="1"/>
    <col min="3849" max="4096" width="9.140625" style="9"/>
    <col min="4097" max="4097" width="4.7109375" style="9" customWidth="1"/>
    <col min="4098" max="4098" width="30.85546875" style="9" customWidth="1"/>
    <col min="4099" max="4099" width="10.42578125" style="9" customWidth="1"/>
    <col min="4100" max="4100" width="11.5703125" style="9" customWidth="1"/>
    <col min="4101" max="4101" width="12.140625" style="9" customWidth="1"/>
    <col min="4102" max="4102" width="14.7109375" style="9" customWidth="1"/>
    <col min="4103" max="4103" width="10.7109375" style="9" customWidth="1"/>
    <col min="4104" max="4104" width="6.85546875" style="9" customWidth="1"/>
    <col min="4105" max="4352" width="9.140625" style="9"/>
    <col min="4353" max="4353" width="4.7109375" style="9" customWidth="1"/>
    <col min="4354" max="4354" width="30.85546875" style="9" customWidth="1"/>
    <col min="4355" max="4355" width="10.42578125" style="9" customWidth="1"/>
    <col min="4356" max="4356" width="11.5703125" style="9" customWidth="1"/>
    <col min="4357" max="4357" width="12.140625" style="9" customWidth="1"/>
    <col min="4358" max="4358" width="14.7109375" style="9" customWidth="1"/>
    <col min="4359" max="4359" width="10.7109375" style="9" customWidth="1"/>
    <col min="4360" max="4360" width="6.85546875" style="9" customWidth="1"/>
    <col min="4361" max="4608" width="9.140625" style="9"/>
    <col min="4609" max="4609" width="4.7109375" style="9" customWidth="1"/>
    <col min="4610" max="4610" width="30.85546875" style="9" customWidth="1"/>
    <col min="4611" max="4611" width="10.42578125" style="9" customWidth="1"/>
    <col min="4612" max="4612" width="11.5703125" style="9" customWidth="1"/>
    <col min="4613" max="4613" width="12.140625" style="9" customWidth="1"/>
    <col min="4614" max="4614" width="14.7109375" style="9" customWidth="1"/>
    <col min="4615" max="4615" width="10.7109375" style="9" customWidth="1"/>
    <col min="4616" max="4616" width="6.85546875" style="9" customWidth="1"/>
    <col min="4617" max="4864" width="9.140625" style="9"/>
    <col min="4865" max="4865" width="4.7109375" style="9" customWidth="1"/>
    <col min="4866" max="4866" width="30.85546875" style="9" customWidth="1"/>
    <col min="4867" max="4867" width="10.42578125" style="9" customWidth="1"/>
    <col min="4868" max="4868" width="11.5703125" style="9" customWidth="1"/>
    <col min="4869" max="4869" width="12.140625" style="9" customWidth="1"/>
    <col min="4870" max="4870" width="14.7109375" style="9" customWidth="1"/>
    <col min="4871" max="4871" width="10.7109375" style="9" customWidth="1"/>
    <col min="4872" max="4872" width="6.85546875" style="9" customWidth="1"/>
    <col min="4873" max="5120" width="9.140625" style="9"/>
    <col min="5121" max="5121" width="4.7109375" style="9" customWidth="1"/>
    <col min="5122" max="5122" width="30.85546875" style="9" customWidth="1"/>
    <col min="5123" max="5123" width="10.42578125" style="9" customWidth="1"/>
    <col min="5124" max="5124" width="11.5703125" style="9" customWidth="1"/>
    <col min="5125" max="5125" width="12.140625" style="9" customWidth="1"/>
    <col min="5126" max="5126" width="14.7109375" style="9" customWidth="1"/>
    <col min="5127" max="5127" width="10.7109375" style="9" customWidth="1"/>
    <col min="5128" max="5128" width="6.85546875" style="9" customWidth="1"/>
    <col min="5129" max="5376" width="9.140625" style="9"/>
    <col min="5377" max="5377" width="4.7109375" style="9" customWidth="1"/>
    <col min="5378" max="5378" width="30.85546875" style="9" customWidth="1"/>
    <col min="5379" max="5379" width="10.42578125" style="9" customWidth="1"/>
    <col min="5380" max="5380" width="11.5703125" style="9" customWidth="1"/>
    <col min="5381" max="5381" width="12.140625" style="9" customWidth="1"/>
    <col min="5382" max="5382" width="14.7109375" style="9" customWidth="1"/>
    <col min="5383" max="5383" width="10.7109375" style="9" customWidth="1"/>
    <col min="5384" max="5384" width="6.85546875" style="9" customWidth="1"/>
    <col min="5385" max="5632" width="9.140625" style="9"/>
    <col min="5633" max="5633" width="4.7109375" style="9" customWidth="1"/>
    <col min="5634" max="5634" width="30.85546875" style="9" customWidth="1"/>
    <col min="5635" max="5635" width="10.42578125" style="9" customWidth="1"/>
    <col min="5636" max="5636" width="11.5703125" style="9" customWidth="1"/>
    <col min="5637" max="5637" width="12.140625" style="9" customWidth="1"/>
    <col min="5638" max="5638" width="14.7109375" style="9" customWidth="1"/>
    <col min="5639" max="5639" width="10.7109375" style="9" customWidth="1"/>
    <col min="5640" max="5640" width="6.85546875" style="9" customWidth="1"/>
    <col min="5641" max="5888" width="9.140625" style="9"/>
    <col min="5889" max="5889" width="4.7109375" style="9" customWidth="1"/>
    <col min="5890" max="5890" width="30.85546875" style="9" customWidth="1"/>
    <col min="5891" max="5891" width="10.42578125" style="9" customWidth="1"/>
    <col min="5892" max="5892" width="11.5703125" style="9" customWidth="1"/>
    <col min="5893" max="5893" width="12.140625" style="9" customWidth="1"/>
    <col min="5894" max="5894" width="14.7109375" style="9" customWidth="1"/>
    <col min="5895" max="5895" width="10.7109375" style="9" customWidth="1"/>
    <col min="5896" max="5896" width="6.85546875" style="9" customWidth="1"/>
    <col min="5897" max="6144" width="9.140625" style="9"/>
    <col min="6145" max="6145" width="4.7109375" style="9" customWidth="1"/>
    <col min="6146" max="6146" width="30.85546875" style="9" customWidth="1"/>
    <col min="6147" max="6147" width="10.42578125" style="9" customWidth="1"/>
    <col min="6148" max="6148" width="11.5703125" style="9" customWidth="1"/>
    <col min="6149" max="6149" width="12.140625" style="9" customWidth="1"/>
    <col min="6150" max="6150" width="14.7109375" style="9" customWidth="1"/>
    <col min="6151" max="6151" width="10.7109375" style="9" customWidth="1"/>
    <col min="6152" max="6152" width="6.85546875" style="9" customWidth="1"/>
    <col min="6153" max="6400" width="9.140625" style="9"/>
    <col min="6401" max="6401" width="4.7109375" style="9" customWidth="1"/>
    <col min="6402" max="6402" width="30.85546875" style="9" customWidth="1"/>
    <col min="6403" max="6403" width="10.42578125" style="9" customWidth="1"/>
    <col min="6404" max="6404" width="11.5703125" style="9" customWidth="1"/>
    <col min="6405" max="6405" width="12.140625" style="9" customWidth="1"/>
    <col min="6406" max="6406" width="14.7109375" style="9" customWidth="1"/>
    <col min="6407" max="6407" width="10.7109375" style="9" customWidth="1"/>
    <col min="6408" max="6408" width="6.85546875" style="9" customWidth="1"/>
    <col min="6409" max="6656" width="9.140625" style="9"/>
    <col min="6657" max="6657" width="4.7109375" style="9" customWidth="1"/>
    <col min="6658" max="6658" width="30.85546875" style="9" customWidth="1"/>
    <col min="6659" max="6659" width="10.42578125" style="9" customWidth="1"/>
    <col min="6660" max="6660" width="11.5703125" style="9" customWidth="1"/>
    <col min="6661" max="6661" width="12.140625" style="9" customWidth="1"/>
    <col min="6662" max="6662" width="14.7109375" style="9" customWidth="1"/>
    <col min="6663" max="6663" width="10.7109375" style="9" customWidth="1"/>
    <col min="6664" max="6664" width="6.85546875" style="9" customWidth="1"/>
    <col min="6665" max="6912" width="9.140625" style="9"/>
    <col min="6913" max="6913" width="4.7109375" style="9" customWidth="1"/>
    <col min="6914" max="6914" width="30.85546875" style="9" customWidth="1"/>
    <col min="6915" max="6915" width="10.42578125" style="9" customWidth="1"/>
    <col min="6916" max="6916" width="11.5703125" style="9" customWidth="1"/>
    <col min="6917" max="6917" width="12.140625" style="9" customWidth="1"/>
    <col min="6918" max="6918" width="14.7109375" style="9" customWidth="1"/>
    <col min="6919" max="6919" width="10.7109375" style="9" customWidth="1"/>
    <col min="6920" max="6920" width="6.85546875" style="9" customWidth="1"/>
    <col min="6921" max="7168" width="9.140625" style="9"/>
    <col min="7169" max="7169" width="4.7109375" style="9" customWidth="1"/>
    <col min="7170" max="7170" width="30.85546875" style="9" customWidth="1"/>
    <col min="7171" max="7171" width="10.42578125" style="9" customWidth="1"/>
    <col min="7172" max="7172" width="11.5703125" style="9" customWidth="1"/>
    <col min="7173" max="7173" width="12.140625" style="9" customWidth="1"/>
    <col min="7174" max="7174" width="14.7109375" style="9" customWidth="1"/>
    <col min="7175" max="7175" width="10.7109375" style="9" customWidth="1"/>
    <col min="7176" max="7176" width="6.85546875" style="9" customWidth="1"/>
    <col min="7177" max="7424" width="9.140625" style="9"/>
    <col min="7425" max="7425" width="4.7109375" style="9" customWidth="1"/>
    <col min="7426" max="7426" width="30.85546875" style="9" customWidth="1"/>
    <col min="7427" max="7427" width="10.42578125" style="9" customWidth="1"/>
    <col min="7428" max="7428" width="11.5703125" style="9" customWidth="1"/>
    <col min="7429" max="7429" width="12.140625" style="9" customWidth="1"/>
    <col min="7430" max="7430" width="14.7109375" style="9" customWidth="1"/>
    <col min="7431" max="7431" width="10.7109375" style="9" customWidth="1"/>
    <col min="7432" max="7432" width="6.85546875" style="9" customWidth="1"/>
    <col min="7433" max="7680" width="9.140625" style="9"/>
    <col min="7681" max="7681" width="4.7109375" style="9" customWidth="1"/>
    <col min="7682" max="7682" width="30.85546875" style="9" customWidth="1"/>
    <col min="7683" max="7683" width="10.42578125" style="9" customWidth="1"/>
    <col min="7684" max="7684" width="11.5703125" style="9" customWidth="1"/>
    <col min="7685" max="7685" width="12.140625" style="9" customWidth="1"/>
    <col min="7686" max="7686" width="14.7109375" style="9" customWidth="1"/>
    <col min="7687" max="7687" width="10.7109375" style="9" customWidth="1"/>
    <col min="7688" max="7688" width="6.85546875" style="9" customWidth="1"/>
    <col min="7689" max="7936" width="9.140625" style="9"/>
    <col min="7937" max="7937" width="4.7109375" style="9" customWidth="1"/>
    <col min="7938" max="7938" width="30.85546875" style="9" customWidth="1"/>
    <col min="7939" max="7939" width="10.42578125" style="9" customWidth="1"/>
    <col min="7940" max="7940" width="11.5703125" style="9" customWidth="1"/>
    <col min="7941" max="7941" width="12.140625" style="9" customWidth="1"/>
    <col min="7942" max="7942" width="14.7109375" style="9" customWidth="1"/>
    <col min="7943" max="7943" width="10.7109375" style="9" customWidth="1"/>
    <col min="7944" max="7944" width="6.85546875" style="9" customWidth="1"/>
    <col min="7945" max="8192" width="9.140625" style="9"/>
    <col min="8193" max="8193" width="4.7109375" style="9" customWidth="1"/>
    <col min="8194" max="8194" width="30.85546875" style="9" customWidth="1"/>
    <col min="8195" max="8195" width="10.42578125" style="9" customWidth="1"/>
    <col min="8196" max="8196" width="11.5703125" style="9" customWidth="1"/>
    <col min="8197" max="8197" width="12.140625" style="9" customWidth="1"/>
    <col min="8198" max="8198" width="14.7109375" style="9" customWidth="1"/>
    <col min="8199" max="8199" width="10.7109375" style="9" customWidth="1"/>
    <col min="8200" max="8200" width="6.85546875" style="9" customWidth="1"/>
    <col min="8201" max="8448" width="9.140625" style="9"/>
    <col min="8449" max="8449" width="4.7109375" style="9" customWidth="1"/>
    <col min="8450" max="8450" width="30.85546875" style="9" customWidth="1"/>
    <col min="8451" max="8451" width="10.42578125" style="9" customWidth="1"/>
    <col min="8452" max="8452" width="11.5703125" style="9" customWidth="1"/>
    <col min="8453" max="8453" width="12.140625" style="9" customWidth="1"/>
    <col min="8454" max="8454" width="14.7109375" style="9" customWidth="1"/>
    <col min="8455" max="8455" width="10.7109375" style="9" customWidth="1"/>
    <col min="8456" max="8456" width="6.85546875" style="9" customWidth="1"/>
    <col min="8457" max="8704" width="9.140625" style="9"/>
    <col min="8705" max="8705" width="4.7109375" style="9" customWidth="1"/>
    <col min="8706" max="8706" width="30.85546875" style="9" customWidth="1"/>
    <col min="8707" max="8707" width="10.42578125" style="9" customWidth="1"/>
    <col min="8708" max="8708" width="11.5703125" style="9" customWidth="1"/>
    <col min="8709" max="8709" width="12.140625" style="9" customWidth="1"/>
    <col min="8710" max="8710" width="14.7109375" style="9" customWidth="1"/>
    <col min="8711" max="8711" width="10.7109375" style="9" customWidth="1"/>
    <col min="8712" max="8712" width="6.85546875" style="9" customWidth="1"/>
    <col min="8713" max="8960" width="9.140625" style="9"/>
    <col min="8961" max="8961" width="4.7109375" style="9" customWidth="1"/>
    <col min="8962" max="8962" width="30.85546875" style="9" customWidth="1"/>
    <col min="8963" max="8963" width="10.42578125" style="9" customWidth="1"/>
    <col min="8964" max="8964" width="11.5703125" style="9" customWidth="1"/>
    <col min="8965" max="8965" width="12.140625" style="9" customWidth="1"/>
    <col min="8966" max="8966" width="14.7109375" style="9" customWidth="1"/>
    <col min="8967" max="8967" width="10.7109375" style="9" customWidth="1"/>
    <col min="8968" max="8968" width="6.85546875" style="9" customWidth="1"/>
    <col min="8969" max="9216" width="9.140625" style="9"/>
    <col min="9217" max="9217" width="4.7109375" style="9" customWidth="1"/>
    <col min="9218" max="9218" width="30.85546875" style="9" customWidth="1"/>
    <col min="9219" max="9219" width="10.42578125" style="9" customWidth="1"/>
    <col min="9220" max="9220" width="11.5703125" style="9" customWidth="1"/>
    <col min="9221" max="9221" width="12.140625" style="9" customWidth="1"/>
    <col min="9222" max="9222" width="14.7109375" style="9" customWidth="1"/>
    <col min="9223" max="9223" width="10.7109375" style="9" customWidth="1"/>
    <col min="9224" max="9224" width="6.85546875" style="9" customWidth="1"/>
    <col min="9225" max="9472" width="9.140625" style="9"/>
    <col min="9473" max="9473" width="4.7109375" style="9" customWidth="1"/>
    <col min="9474" max="9474" width="30.85546875" style="9" customWidth="1"/>
    <col min="9475" max="9475" width="10.42578125" style="9" customWidth="1"/>
    <col min="9476" max="9476" width="11.5703125" style="9" customWidth="1"/>
    <col min="9477" max="9477" width="12.140625" style="9" customWidth="1"/>
    <col min="9478" max="9478" width="14.7109375" style="9" customWidth="1"/>
    <col min="9479" max="9479" width="10.7109375" style="9" customWidth="1"/>
    <col min="9480" max="9480" width="6.85546875" style="9" customWidth="1"/>
    <col min="9481" max="9728" width="9.140625" style="9"/>
    <col min="9729" max="9729" width="4.7109375" style="9" customWidth="1"/>
    <col min="9730" max="9730" width="30.85546875" style="9" customWidth="1"/>
    <col min="9731" max="9731" width="10.42578125" style="9" customWidth="1"/>
    <col min="9732" max="9732" width="11.5703125" style="9" customWidth="1"/>
    <col min="9733" max="9733" width="12.140625" style="9" customWidth="1"/>
    <col min="9734" max="9734" width="14.7109375" style="9" customWidth="1"/>
    <col min="9735" max="9735" width="10.7109375" style="9" customWidth="1"/>
    <col min="9736" max="9736" width="6.85546875" style="9" customWidth="1"/>
    <col min="9737" max="9984" width="9.140625" style="9"/>
    <col min="9985" max="9985" width="4.7109375" style="9" customWidth="1"/>
    <col min="9986" max="9986" width="30.85546875" style="9" customWidth="1"/>
    <col min="9987" max="9987" width="10.42578125" style="9" customWidth="1"/>
    <col min="9988" max="9988" width="11.5703125" style="9" customWidth="1"/>
    <col min="9989" max="9989" width="12.140625" style="9" customWidth="1"/>
    <col min="9990" max="9990" width="14.7109375" style="9" customWidth="1"/>
    <col min="9991" max="9991" width="10.7109375" style="9" customWidth="1"/>
    <col min="9992" max="9992" width="6.85546875" style="9" customWidth="1"/>
    <col min="9993" max="10240" width="9.140625" style="9"/>
    <col min="10241" max="10241" width="4.7109375" style="9" customWidth="1"/>
    <col min="10242" max="10242" width="30.85546875" style="9" customWidth="1"/>
    <col min="10243" max="10243" width="10.42578125" style="9" customWidth="1"/>
    <col min="10244" max="10244" width="11.5703125" style="9" customWidth="1"/>
    <col min="10245" max="10245" width="12.140625" style="9" customWidth="1"/>
    <col min="10246" max="10246" width="14.7109375" style="9" customWidth="1"/>
    <col min="10247" max="10247" width="10.7109375" style="9" customWidth="1"/>
    <col min="10248" max="10248" width="6.85546875" style="9" customWidth="1"/>
    <col min="10249" max="10496" width="9.140625" style="9"/>
    <col min="10497" max="10497" width="4.7109375" style="9" customWidth="1"/>
    <col min="10498" max="10498" width="30.85546875" style="9" customWidth="1"/>
    <col min="10499" max="10499" width="10.42578125" style="9" customWidth="1"/>
    <col min="10500" max="10500" width="11.5703125" style="9" customWidth="1"/>
    <col min="10501" max="10501" width="12.140625" style="9" customWidth="1"/>
    <col min="10502" max="10502" width="14.7109375" style="9" customWidth="1"/>
    <col min="10503" max="10503" width="10.7109375" style="9" customWidth="1"/>
    <col min="10504" max="10504" width="6.85546875" style="9" customWidth="1"/>
    <col min="10505" max="10752" width="9.140625" style="9"/>
    <col min="10753" max="10753" width="4.7109375" style="9" customWidth="1"/>
    <col min="10754" max="10754" width="30.85546875" style="9" customWidth="1"/>
    <col min="10755" max="10755" width="10.42578125" style="9" customWidth="1"/>
    <col min="10756" max="10756" width="11.5703125" style="9" customWidth="1"/>
    <col min="10757" max="10757" width="12.140625" style="9" customWidth="1"/>
    <col min="10758" max="10758" width="14.7109375" style="9" customWidth="1"/>
    <col min="10759" max="10759" width="10.7109375" style="9" customWidth="1"/>
    <col min="10760" max="10760" width="6.85546875" style="9" customWidth="1"/>
    <col min="10761" max="11008" width="9.140625" style="9"/>
    <col min="11009" max="11009" width="4.7109375" style="9" customWidth="1"/>
    <col min="11010" max="11010" width="30.85546875" style="9" customWidth="1"/>
    <col min="11011" max="11011" width="10.42578125" style="9" customWidth="1"/>
    <col min="11012" max="11012" width="11.5703125" style="9" customWidth="1"/>
    <col min="11013" max="11013" width="12.140625" style="9" customWidth="1"/>
    <col min="11014" max="11014" width="14.7109375" style="9" customWidth="1"/>
    <col min="11015" max="11015" width="10.7109375" style="9" customWidth="1"/>
    <col min="11016" max="11016" width="6.85546875" style="9" customWidth="1"/>
    <col min="11017" max="11264" width="9.140625" style="9"/>
    <col min="11265" max="11265" width="4.7109375" style="9" customWidth="1"/>
    <col min="11266" max="11266" width="30.85546875" style="9" customWidth="1"/>
    <col min="11267" max="11267" width="10.42578125" style="9" customWidth="1"/>
    <col min="11268" max="11268" width="11.5703125" style="9" customWidth="1"/>
    <col min="11269" max="11269" width="12.140625" style="9" customWidth="1"/>
    <col min="11270" max="11270" width="14.7109375" style="9" customWidth="1"/>
    <col min="11271" max="11271" width="10.7109375" style="9" customWidth="1"/>
    <col min="11272" max="11272" width="6.85546875" style="9" customWidth="1"/>
    <col min="11273" max="11520" width="9.140625" style="9"/>
    <col min="11521" max="11521" width="4.7109375" style="9" customWidth="1"/>
    <col min="11522" max="11522" width="30.85546875" style="9" customWidth="1"/>
    <col min="11523" max="11523" width="10.42578125" style="9" customWidth="1"/>
    <col min="11524" max="11524" width="11.5703125" style="9" customWidth="1"/>
    <col min="11525" max="11525" width="12.140625" style="9" customWidth="1"/>
    <col min="11526" max="11526" width="14.7109375" style="9" customWidth="1"/>
    <col min="11527" max="11527" width="10.7109375" style="9" customWidth="1"/>
    <col min="11528" max="11528" width="6.85546875" style="9" customWidth="1"/>
    <col min="11529" max="11776" width="9.140625" style="9"/>
    <col min="11777" max="11777" width="4.7109375" style="9" customWidth="1"/>
    <col min="11778" max="11778" width="30.85546875" style="9" customWidth="1"/>
    <col min="11779" max="11779" width="10.42578125" style="9" customWidth="1"/>
    <col min="11780" max="11780" width="11.5703125" style="9" customWidth="1"/>
    <col min="11781" max="11781" width="12.140625" style="9" customWidth="1"/>
    <col min="11782" max="11782" width="14.7109375" style="9" customWidth="1"/>
    <col min="11783" max="11783" width="10.7109375" style="9" customWidth="1"/>
    <col min="11784" max="11784" width="6.85546875" style="9" customWidth="1"/>
    <col min="11785" max="12032" width="9.140625" style="9"/>
    <col min="12033" max="12033" width="4.7109375" style="9" customWidth="1"/>
    <col min="12034" max="12034" width="30.85546875" style="9" customWidth="1"/>
    <col min="12035" max="12035" width="10.42578125" style="9" customWidth="1"/>
    <col min="12036" max="12036" width="11.5703125" style="9" customWidth="1"/>
    <col min="12037" max="12037" width="12.140625" style="9" customWidth="1"/>
    <col min="12038" max="12038" width="14.7109375" style="9" customWidth="1"/>
    <col min="12039" max="12039" width="10.7109375" style="9" customWidth="1"/>
    <col min="12040" max="12040" width="6.85546875" style="9" customWidth="1"/>
    <col min="12041" max="12288" width="9.140625" style="9"/>
    <col min="12289" max="12289" width="4.7109375" style="9" customWidth="1"/>
    <col min="12290" max="12290" width="30.85546875" style="9" customWidth="1"/>
    <col min="12291" max="12291" width="10.42578125" style="9" customWidth="1"/>
    <col min="12292" max="12292" width="11.5703125" style="9" customWidth="1"/>
    <col min="12293" max="12293" width="12.140625" style="9" customWidth="1"/>
    <col min="12294" max="12294" width="14.7109375" style="9" customWidth="1"/>
    <col min="12295" max="12295" width="10.7109375" style="9" customWidth="1"/>
    <col min="12296" max="12296" width="6.85546875" style="9" customWidth="1"/>
    <col min="12297" max="12544" width="9.140625" style="9"/>
    <col min="12545" max="12545" width="4.7109375" style="9" customWidth="1"/>
    <col min="12546" max="12546" width="30.85546875" style="9" customWidth="1"/>
    <col min="12547" max="12547" width="10.42578125" style="9" customWidth="1"/>
    <col min="12548" max="12548" width="11.5703125" style="9" customWidth="1"/>
    <col min="12549" max="12549" width="12.140625" style="9" customWidth="1"/>
    <col min="12550" max="12550" width="14.7109375" style="9" customWidth="1"/>
    <col min="12551" max="12551" width="10.7109375" style="9" customWidth="1"/>
    <col min="12552" max="12552" width="6.85546875" style="9" customWidth="1"/>
    <col min="12553" max="12800" width="9.140625" style="9"/>
    <col min="12801" max="12801" width="4.7109375" style="9" customWidth="1"/>
    <col min="12802" max="12802" width="30.85546875" style="9" customWidth="1"/>
    <col min="12803" max="12803" width="10.42578125" style="9" customWidth="1"/>
    <col min="12804" max="12804" width="11.5703125" style="9" customWidth="1"/>
    <col min="12805" max="12805" width="12.140625" style="9" customWidth="1"/>
    <col min="12806" max="12806" width="14.7109375" style="9" customWidth="1"/>
    <col min="12807" max="12807" width="10.7109375" style="9" customWidth="1"/>
    <col min="12808" max="12808" width="6.85546875" style="9" customWidth="1"/>
    <col min="12809" max="13056" width="9.140625" style="9"/>
    <col min="13057" max="13057" width="4.7109375" style="9" customWidth="1"/>
    <col min="13058" max="13058" width="30.85546875" style="9" customWidth="1"/>
    <col min="13059" max="13059" width="10.42578125" style="9" customWidth="1"/>
    <col min="13060" max="13060" width="11.5703125" style="9" customWidth="1"/>
    <col min="13061" max="13061" width="12.140625" style="9" customWidth="1"/>
    <col min="13062" max="13062" width="14.7109375" style="9" customWidth="1"/>
    <col min="13063" max="13063" width="10.7109375" style="9" customWidth="1"/>
    <col min="13064" max="13064" width="6.85546875" style="9" customWidth="1"/>
    <col min="13065" max="13312" width="9.140625" style="9"/>
    <col min="13313" max="13313" width="4.7109375" style="9" customWidth="1"/>
    <col min="13314" max="13314" width="30.85546875" style="9" customWidth="1"/>
    <col min="13315" max="13315" width="10.42578125" style="9" customWidth="1"/>
    <col min="13316" max="13316" width="11.5703125" style="9" customWidth="1"/>
    <col min="13317" max="13317" width="12.140625" style="9" customWidth="1"/>
    <col min="13318" max="13318" width="14.7109375" style="9" customWidth="1"/>
    <col min="13319" max="13319" width="10.7109375" style="9" customWidth="1"/>
    <col min="13320" max="13320" width="6.85546875" style="9" customWidth="1"/>
    <col min="13321" max="13568" width="9.140625" style="9"/>
    <col min="13569" max="13569" width="4.7109375" style="9" customWidth="1"/>
    <col min="13570" max="13570" width="30.85546875" style="9" customWidth="1"/>
    <col min="13571" max="13571" width="10.42578125" style="9" customWidth="1"/>
    <col min="13572" max="13572" width="11.5703125" style="9" customWidth="1"/>
    <col min="13573" max="13573" width="12.140625" style="9" customWidth="1"/>
    <col min="13574" max="13574" width="14.7109375" style="9" customWidth="1"/>
    <col min="13575" max="13575" width="10.7109375" style="9" customWidth="1"/>
    <col min="13576" max="13576" width="6.85546875" style="9" customWidth="1"/>
    <col min="13577" max="13824" width="9.140625" style="9"/>
    <col min="13825" max="13825" width="4.7109375" style="9" customWidth="1"/>
    <col min="13826" max="13826" width="30.85546875" style="9" customWidth="1"/>
    <col min="13827" max="13827" width="10.42578125" style="9" customWidth="1"/>
    <col min="13828" max="13828" width="11.5703125" style="9" customWidth="1"/>
    <col min="13829" max="13829" width="12.140625" style="9" customWidth="1"/>
    <col min="13830" max="13830" width="14.7109375" style="9" customWidth="1"/>
    <col min="13831" max="13831" width="10.7109375" style="9" customWidth="1"/>
    <col min="13832" max="13832" width="6.85546875" style="9" customWidth="1"/>
    <col min="13833" max="14080" width="9.140625" style="9"/>
    <col min="14081" max="14081" width="4.7109375" style="9" customWidth="1"/>
    <col min="14082" max="14082" width="30.85546875" style="9" customWidth="1"/>
    <col min="14083" max="14083" width="10.42578125" style="9" customWidth="1"/>
    <col min="14084" max="14084" width="11.5703125" style="9" customWidth="1"/>
    <col min="14085" max="14085" width="12.140625" style="9" customWidth="1"/>
    <col min="14086" max="14086" width="14.7109375" style="9" customWidth="1"/>
    <col min="14087" max="14087" width="10.7109375" style="9" customWidth="1"/>
    <col min="14088" max="14088" width="6.85546875" style="9" customWidth="1"/>
    <col min="14089" max="14336" width="9.140625" style="9"/>
    <col min="14337" max="14337" width="4.7109375" style="9" customWidth="1"/>
    <col min="14338" max="14338" width="30.85546875" style="9" customWidth="1"/>
    <col min="14339" max="14339" width="10.42578125" style="9" customWidth="1"/>
    <col min="14340" max="14340" width="11.5703125" style="9" customWidth="1"/>
    <col min="14341" max="14341" width="12.140625" style="9" customWidth="1"/>
    <col min="14342" max="14342" width="14.7109375" style="9" customWidth="1"/>
    <col min="14343" max="14343" width="10.7109375" style="9" customWidth="1"/>
    <col min="14344" max="14344" width="6.85546875" style="9" customWidth="1"/>
    <col min="14345" max="14592" width="9.140625" style="9"/>
    <col min="14593" max="14593" width="4.7109375" style="9" customWidth="1"/>
    <col min="14594" max="14594" width="30.85546875" style="9" customWidth="1"/>
    <col min="14595" max="14595" width="10.42578125" style="9" customWidth="1"/>
    <col min="14596" max="14596" width="11.5703125" style="9" customWidth="1"/>
    <col min="14597" max="14597" width="12.140625" style="9" customWidth="1"/>
    <col min="14598" max="14598" width="14.7109375" style="9" customWidth="1"/>
    <col min="14599" max="14599" width="10.7109375" style="9" customWidth="1"/>
    <col min="14600" max="14600" width="6.85546875" style="9" customWidth="1"/>
    <col min="14601" max="14848" width="9.140625" style="9"/>
    <col min="14849" max="14849" width="4.7109375" style="9" customWidth="1"/>
    <col min="14850" max="14850" width="30.85546875" style="9" customWidth="1"/>
    <col min="14851" max="14851" width="10.42578125" style="9" customWidth="1"/>
    <col min="14852" max="14852" width="11.5703125" style="9" customWidth="1"/>
    <col min="14853" max="14853" width="12.140625" style="9" customWidth="1"/>
    <col min="14854" max="14854" width="14.7109375" style="9" customWidth="1"/>
    <col min="14855" max="14855" width="10.7109375" style="9" customWidth="1"/>
    <col min="14856" max="14856" width="6.85546875" style="9" customWidth="1"/>
    <col min="14857" max="15104" width="9.140625" style="9"/>
    <col min="15105" max="15105" width="4.7109375" style="9" customWidth="1"/>
    <col min="15106" max="15106" width="30.85546875" style="9" customWidth="1"/>
    <col min="15107" max="15107" width="10.42578125" style="9" customWidth="1"/>
    <col min="15108" max="15108" width="11.5703125" style="9" customWidth="1"/>
    <col min="15109" max="15109" width="12.140625" style="9" customWidth="1"/>
    <col min="15110" max="15110" width="14.7109375" style="9" customWidth="1"/>
    <col min="15111" max="15111" width="10.7109375" style="9" customWidth="1"/>
    <col min="15112" max="15112" width="6.85546875" style="9" customWidth="1"/>
    <col min="15113" max="15360" width="9.140625" style="9"/>
    <col min="15361" max="15361" width="4.7109375" style="9" customWidth="1"/>
    <col min="15362" max="15362" width="30.85546875" style="9" customWidth="1"/>
    <col min="15363" max="15363" width="10.42578125" style="9" customWidth="1"/>
    <col min="15364" max="15364" width="11.5703125" style="9" customWidth="1"/>
    <col min="15365" max="15365" width="12.140625" style="9" customWidth="1"/>
    <col min="15366" max="15366" width="14.7109375" style="9" customWidth="1"/>
    <col min="15367" max="15367" width="10.7109375" style="9" customWidth="1"/>
    <col min="15368" max="15368" width="6.85546875" style="9" customWidth="1"/>
    <col min="15369" max="15616" width="9.140625" style="9"/>
    <col min="15617" max="15617" width="4.7109375" style="9" customWidth="1"/>
    <col min="15618" max="15618" width="30.85546875" style="9" customWidth="1"/>
    <col min="15619" max="15619" width="10.42578125" style="9" customWidth="1"/>
    <col min="15620" max="15620" width="11.5703125" style="9" customWidth="1"/>
    <col min="15621" max="15621" width="12.140625" style="9" customWidth="1"/>
    <col min="15622" max="15622" width="14.7109375" style="9" customWidth="1"/>
    <col min="15623" max="15623" width="10.7109375" style="9" customWidth="1"/>
    <col min="15624" max="15624" width="6.85546875" style="9" customWidth="1"/>
    <col min="15625" max="15872" width="9.140625" style="9"/>
    <col min="15873" max="15873" width="4.7109375" style="9" customWidth="1"/>
    <col min="15874" max="15874" width="30.85546875" style="9" customWidth="1"/>
    <col min="15875" max="15875" width="10.42578125" style="9" customWidth="1"/>
    <col min="15876" max="15876" width="11.5703125" style="9" customWidth="1"/>
    <col min="15877" max="15877" width="12.140625" style="9" customWidth="1"/>
    <col min="15878" max="15878" width="14.7109375" style="9" customWidth="1"/>
    <col min="15879" max="15879" width="10.7109375" style="9" customWidth="1"/>
    <col min="15880" max="15880" width="6.85546875" style="9" customWidth="1"/>
    <col min="15881" max="16128" width="9.140625" style="9"/>
    <col min="16129" max="16129" width="4.7109375" style="9" customWidth="1"/>
    <col min="16130" max="16130" width="30.85546875" style="9" customWidth="1"/>
    <col min="16131" max="16131" width="10.42578125" style="9" customWidth="1"/>
    <col min="16132" max="16132" width="11.5703125" style="9" customWidth="1"/>
    <col min="16133" max="16133" width="12.140625" style="9" customWidth="1"/>
    <col min="16134" max="16134" width="14.7109375" style="9" customWidth="1"/>
    <col min="16135" max="16135" width="10.7109375" style="9" customWidth="1"/>
    <col min="16136" max="16136" width="6.85546875" style="9" customWidth="1"/>
    <col min="16137" max="16384" width="9.140625" style="9"/>
  </cols>
  <sheetData>
    <row r="1" spans="1:8" ht="22.5" customHeight="1" x14ac:dyDescent="0.2">
      <c r="B1" s="139" t="s">
        <v>66</v>
      </c>
      <c r="C1" s="140"/>
      <c r="D1" s="42" t="s">
        <v>67</v>
      </c>
      <c r="E1" s="141" t="str">
        <f>Invoice!E52</f>
        <v>DRYU9109720</v>
      </c>
      <c r="F1" s="9"/>
    </row>
    <row r="2" spans="1:8" ht="16.5" customHeight="1" x14ac:dyDescent="0.2">
      <c r="B2" s="139"/>
      <c r="D2" s="42" t="s">
        <v>68</v>
      </c>
      <c r="E2" s="141" t="str">
        <f>Invoice!I6</f>
        <v>PIR040925-L</v>
      </c>
    </row>
    <row r="3" spans="1:8" x14ac:dyDescent="0.2">
      <c r="B3" s="53" t="s">
        <v>69</v>
      </c>
      <c r="C3" s="62" t="s">
        <v>70</v>
      </c>
      <c r="D3" s="54" t="s">
        <v>71</v>
      </c>
      <c r="E3" s="54" t="s">
        <v>72</v>
      </c>
      <c r="F3" s="54" t="s">
        <v>73</v>
      </c>
    </row>
    <row r="4" spans="1:8" x14ac:dyDescent="0.2">
      <c r="B4" s="55"/>
      <c r="C4" s="63" t="s">
        <v>74</v>
      </c>
      <c r="D4" s="56" t="s">
        <v>75</v>
      </c>
      <c r="E4" s="56" t="s">
        <v>76</v>
      </c>
      <c r="F4" s="56" t="s">
        <v>75</v>
      </c>
    </row>
    <row r="5" spans="1:8" ht="14.25" customHeight="1" x14ac:dyDescent="0.2">
      <c r="B5" s="55" t="s">
        <v>77</v>
      </c>
      <c r="D5" s="40"/>
      <c r="E5" s="40"/>
      <c r="F5" s="40"/>
    </row>
    <row r="6" spans="1:8" ht="14.1" customHeight="1" x14ac:dyDescent="0.2">
      <c r="A6" s="9">
        <v>1</v>
      </c>
      <c r="B6" s="9" t="s">
        <v>95</v>
      </c>
      <c r="C6" s="113">
        <v>457</v>
      </c>
      <c r="D6" s="110">
        <v>210</v>
      </c>
      <c r="G6" s="57"/>
      <c r="H6" s="10"/>
    </row>
    <row r="7" spans="1:8" ht="14.1" customHeight="1" x14ac:dyDescent="0.2">
      <c r="A7" s="9">
        <v>2</v>
      </c>
      <c r="B7" s="9" t="s">
        <v>95</v>
      </c>
      <c r="C7" s="113">
        <v>456</v>
      </c>
      <c r="D7" s="110">
        <v>218</v>
      </c>
      <c r="G7" s="57"/>
      <c r="H7" s="10"/>
    </row>
    <row r="8" spans="1:8" ht="14.1" customHeight="1" x14ac:dyDescent="0.2">
      <c r="A8" s="9">
        <v>3</v>
      </c>
      <c r="B8" s="9" t="s">
        <v>95</v>
      </c>
      <c r="C8" s="113">
        <v>455</v>
      </c>
      <c r="D8" s="110">
        <v>221</v>
      </c>
      <c r="G8" s="57"/>
      <c r="H8" s="10"/>
    </row>
    <row r="9" spans="1:8" ht="14.1" customHeight="1" x14ac:dyDescent="0.2">
      <c r="A9" s="9">
        <v>4</v>
      </c>
      <c r="B9" s="9" t="s">
        <v>95</v>
      </c>
      <c r="C9" s="113">
        <v>449</v>
      </c>
      <c r="D9" s="110">
        <v>219</v>
      </c>
      <c r="G9" s="57"/>
      <c r="H9" s="10"/>
    </row>
    <row r="10" spans="1:8" ht="14.1" customHeight="1" x14ac:dyDescent="0.2">
      <c r="A10" s="9">
        <v>5</v>
      </c>
      <c r="B10" s="9" t="s">
        <v>95</v>
      </c>
      <c r="C10" s="113">
        <v>453</v>
      </c>
      <c r="D10" s="110">
        <v>216</v>
      </c>
      <c r="G10" s="57"/>
      <c r="H10" s="10"/>
    </row>
    <row r="11" spans="1:8" ht="14.1" customHeight="1" x14ac:dyDescent="0.2">
      <c r="A11" s="9">
        <v>6</v>
      </c>
      <c r="B11" s="9" t="s">
        <v>95</v>
      </c>
      <c r="C11" s="113">
        <v>446</v>
      </c>
      <c r="D11" s="110">
        <v>216</v>
      </c>
      <c r="G11" s="57"/>
      <c r="H11" s="10"/>
    </row>
    <row r="12" spans="1:8" ht="14.1" customHeight="1" x14ac:dyDescent="0.2">
      <c r="A12" s="9">
        <v>7</v>
      </c>
      <c r="B12" s="9" t="s">
        <v>95</v>
      </c>
      <c r="C12" s="113">
        <v>452</v>
      </c>
      <c r="D12" s="110">
        <v>214</v>
      </c>
      <c r="G12" s="57"/>
      <c r="H12" s="10"/>
    </row>
    <row r="13" spans="1:8" ht="14.1" customHeight="1" x14ac:dyDescent="0.2">
      <c r="A13" s="9">
        <v>8</v>
      </c>
      <c r="B13" s="9" t="s">
        <v>95</v>
      </c>
      <c r="C13" s="113">
        <v>445</v>
      </c>
      <c r="D13" s="110">
        <v>219</v>
      </c>
      <c r="G13" s="57"/>
      <c r="H13" s="10"/>
    </row>
    <row r="14" spans="1:8" ht="14.1" customHeight="1" x14ac:dyDescent="0.2">
      <c r="A14" s="9">
        <v>9</v>
      </c>
      <c r="B14" s="9" t="s">
        <v>95</v>
      </c>
      <c r="C14" s="113">
        <v>451</v>
      </c>
      <c r="D14" s="110">
        <v>222</v>
      </c>
      <c r="G14" s="57"/>
      <c r="H14" s="10"/>
    </row>
    <row r="15" spans="1:8" ht="14.1" customHeight="1" x14ac:dyDescent="0.2">
      <c r="A15" s="9">
        <v>10</v>
      </c>
      <c r="B15" s="9" t="s">
        <v>95</v>
      </c>
      <c r="C15" s="113">
        <v>442</v>
      </c>
      <c r="D15" s="110">
        <v>218</v>
      </c>
      <c r="G15" s="57"/>
      <c r="H15" s="10"/>
    </row>
    <row r="16" spans="1:8" ht="14.1" customHeight="1" x14ac:dyDescent="0.2">
      <c r="A16" s="9">
        <v>11</v>
      </c>
      <c r="B16" s="9" t="s">
        <v>95</v>
      </c>
      <c r="C16" s="113">
        <v>450</v>
      </c>
      <c r="D16" s="110">
        <v>218</v>
      </c>
      <c r="G16" s="57"/>
      <c r="H16" s="10"/>
    </row>
    <row r="17" spans="1:8" ht="14.1" customHeight="1" x14ac:dyDescent="0.2">
      <c r="A17" s="9">
        <v>12</v>
      </c>
      <c r="B17" s="9" t="s">
        <v>95</v>
      </c>
      <c r="C17" s="113">
        <v>442</v>
      </c>
      <c r="D17" s="110">
        <v>222</v>
      </c>
      <c r="G17" s="57"/>
      <c r="H17" s="10"/>
    </row>
    <row r="18" spans="1:8" ht="14.1" customHeight="1" x14ac:dyDescent="0.2">
      <c r="A18" s="9">
        <v>13</v>
      </c>
      <c r="B18" s="9" t="s">
        <v>95</v>
      </c>
      <c r="C18" s="113">
        <v>441</v>
      </c>
      <c r="D18" s="110">
        <v>215</v>
      </c>
      <c r="G18" s="57"/>
      <c r="H18" s="10"/>
    </row>
    <row r="19" spans="1:8" ht="14.1" customHeight="1" x14ac:dyDescent="0.2">
      <c r="A19" s="9">
        <v>14</v>
      </c>
      <c r="B19" s="9" t="s">
        <v>95</v>
      </c>
      <c r="C19" s="113">
        <v>454</v>
      </c>
      <c r="D19" s="110">
        <v>215</v>
      </c>
      <c r="G19" s="57"/>
      <c r="H19" s="10"/>
    </row>
    <row r="20" spans="1:8" ht="14.1" customHeight="1" x14ac:dyDescent="0.2">
      <c r="A20" s="9">
        <v>15</v>
      </c>
      <c r="B20" s="9" t="s">
        <v>95</v>
      </c>
      <c r="C20" s="113">
        <v>457</v>
      </c>
      <c r="D20" s="110">
        <v>215</v>
      </c>
      <c r="G20" s="57"/>
      <c r="H20" s="10"/>
    </row>
    <row r="21" spans="1:8" ht="14.1" customHeight="1" x14ac:dyDescent="0.2">
      <c r="A21" s="9">
        <v>16</v>
      </c>
      <c r="B21" s="9" t="s">
        <v>95</v>
      </c>
      <c r="C21" s="113">
        <v>444</v>
      </c>
      <c r="D21" s="110">
        <v>220</v>
      </c>
      <c r="G21" s="57"/>
      <c r="H21" s="10"/>
    </row>
    <row r="22" spans="1:8" ht="14.1" customHeight="1" x14ac:dyDescent="0.2">
      <c r="A22" s="9">
        <v>17</v>
      </c>
      <c r="B22" s="9" t="s">
        <v>95</v>
      </c>
      <c r="C22" s="113">
        <v>443</v>
      </c>
      <c r="D22" s="110">
        <v>222</v>
      </c>
      <c r="G22" s="57"/>
      <c r="H22" s="10"/>
    </row>
    <row r="23" spans="1:8" ht="14.1" customHeight="1" x14ac:dyDescent="0.2">
      <c r="A23" s="9">
        <v>18</v>
      </c>
      <c r="B23" s="9" t="s">
        <v>95</v>
      </c>
      <c r="C23" s="113">
        <v>440</v>
      </c>
      <c r="D23" s="110">
        <v>222</v>
      </c>
      <c r="G23" s="57"/>
      <c r="H23" s="10"/>
    </row>
    <row r="24" spans="1:8" ht="14.1" customHeight="1" x14ac:dyDescent="0.2">
      <c r="A24" s="9">
        <v>19</v>
      </c>
      <c r="B24" s="9" t="s">
        <v>95</v>
      </c>
      <c r="C24" s="113">
        <v>439</v>
      </c>
      <c r="D24" s="110">
        <v>223</v>
      </c>
      <c r="G24" s="57"/>
      <c r="H24" s="10"/>
    </row>
    <row r="25" spans="1:8" ht="14.1" customHeight="1" x14ac:dyDescent="0.2">
      <c r="A25" s="9">
        <v>20</v>
      </c>
      <c r="B25" s="9" t="s">
        <v>95</v>
      </c>
      <c r="C25" s="113">
        <v>438</v>
      </c>
      <c r="D25" s="110">
        <v>219</v>
      </c>
      <c r="G25" s="57"/>
      <c r="H25" s="10"/>
    </row>
    <row r="26" spans="1:8" ht="14.1" customHeight="1" x14ac:dyDescent="0.2">
      <c r="A26" s="9">
        <v>21</v>
      </c>
      <c r="B26" s="9" t="s">
        <v>95</v>
      </c>
      <c r="C26" s="113">
        <v>437</v>
      </c>
      <c r="D26" s="110">
        <v>219</v>
      </c>
      <c r="G26" s="57"/>
      <c r="H26" s="10"/>
    </row>
    <row r="27" spans="1:8" ht="14.1" customHeight="1" x14ac:dyDescent="0.2">
      <c r="A27" s="9">
        <v>22</v>
      </c>
      <c r="B27" s="9" t="s">
        <v>95</v>
      </c>
      <c r="C27" s="113">
        <v>436</v>
      </c>
      <c r="D27" s="110">
        <v>221</v>
      </c>
      <c r="G27" s="57"/>
      <c r="H27" s="10"/>
    </row>
    <row r="28" spans="1:8" ht="14.1" customHeight="1" x14ac:dyDescent="0.2">
      <c r="A28" s="9">
        <v>23</v>
      </c>
      <c r="B28" s="9" t="s">
        <v>95</v>
      </c>
      <c r="C28" s="113">
        <v>435</v>
      </c>
      <c r="D28" s="110">
        <v>223</v>
      </c>
      <c r="G28" s="57"/>
      <c r="H28" s="10"/>
    </row>
    <row r="29" spans="1:8" ht="14.1" customHeight="1" x14ac:dyDescent="0.2">
      <c r="A29" s="9">
        <v>24</v>
      </c>
      <c r="B29" s="9" t="s">
        <v>95</v>
      </c>
      <c r="C29" s="113">
        <v>433</v>
      </c>
      <c r="D29" s="110">
        <v>215</v>
      </c>
      <c r="G29" s="57"/>
      <c r="H29" s="10"/>
    </row>
    <row r="30" spans="1:8" ht="14.1" customHeight="1" x14ac:dyDescent="0.2">
      <c r="A30" s="9">
        <v>25</v>
      </c>
      <c r="B30" s="9" t="s">
        <v>95</v>
      </c>
      <c r="C30" s="113">
        <v>424</v>
      </c>
      <c r="D30" s="110">
        <v>219</v>
      </c>
      <c r="G30" s="57"/>
      <c r="H30" s="10"/>
    </row>
    <row r="31" spans="1:8" ht="14.1" customHeight="1" x14ac:dyDescent="0.2">
      <c r="A31" s="9">
        <v>26</v>
      </c>
      <c r="B31" s="9" t="s">
        <v>95</v>
      </c>
      <c r="C31" s="113">
        <v>420</v>
      </c>
      <c r="D31" s="110">
        <v>216</v>
      </c>
      <c r="G31" s="57"/>
      <c r="H31" s="10"/>
    </row>
    <row r="32" spans="1:8" ht="14.1" customHeight="1" x14ac:dyDescent="0.2">
      <c r="A32" s="9">
        <v>27</v>
      </c>
      <c r="B32" s="9" t="s">
        <v>95</v>
      </c>
      <c r="C32" s="113">
        <v>423</v>
      </c>
      <c r="D32" s="110">
        <v>220</v>
      </c>
      <c r="G32" s="57"/>
      <c r="H32" s="10"/>
    </row>
    <row r="33" spans="1:8" ht="14.1" customHeight="1" x14ac:dyDescent="0.2">
      <c r="A33" s="9">
        <v>28</v>
      </c>
      <c r="B33" s="9" t="s">
        <v>95</v>
      </c>
      <c r="C33" s="113">
        <v>421</v>
      </c>
      <c r="D33" s="110">
        <v>218</v>
      </c>
      <c r="G33" s="57"/>
      <c r="H33" s="10"/>
    </row>
    <row r="34" spans="1:8" ht="14.1" customHeight="1" x14ac:dyDescent="0.2">
      <c r="A34" s="9">
        <v>29</v>
      </c>
      <c r="B34" s="9" t="s">
        <v>95</v>
      </c>
      <c r="C34" s="113">
        <v>422</v>
      </c>
      <c r="D34" s="110">
        <v>219</v>
      </c>
      <c r="G34" s="57"/>
      <c r="H34" s="10"/>
    </row>
    <row r="35" spans="1:8" ht="14.1" customHeight="1" x14ac:dyDescent="0.2">
      <c r="A35" s="9">
        <v>30</v>
      </c>
      <c r="B35" s="9" t="s">
        <v>95</v>
      </c>
      <c r="C35" s="113">
        <v>419</v>
      </c>
      <c r="D35" s="110">
        <v>222</v>
      </c>
      <c r="G35" s="57"/>
      <c r="H35" s="10"/>
    </row>
    <row r="36" spans="1:8" ht="14.1" customHeight="1" x14ac:dyDescent="0.2">
      <c r="A36" s="9">
        <v>31</v>
      </c>
      <c r="B36" s="9" t="s">
        <v>95</v>
      </c>
      <c r="C36" s="113">
        <v>431</v>
      </c>
      <c r="D36" s="110">
        <v>222</v>
      </c>
      <c r="G36" s="57"/>
      <c r="H36" s="10"/>
    </row>
    <row r="37" spans="1:8" ht="14.1" customHeight="1" x14ac:dyDescent="0.2">
      <c r="A37" s="9">
        <v>32</v>
      </c>
      <c r="B37" s="9" t="s">
        <v>95</v>
      </c>
      <c r="C37" s="113">
        <v>430</v>
      </c>
      <c r="D37" s="110">
        <v>223</v>
      </c>
      <c r="G37" s="57"/>
      <c r="H37" s="10"/>
    </row>
    <row r="38" spans="1:8" x14ac:dyDescent="0.2">
      <c r="A38" s="9">
        <v>33</v>
      </c>
      <c r="B38" s="9" t="s">
        <v>95</v>
      </c>
      <c r="C38" s="113">
        <v>416</v>
      </c>
      <c r="D38" s="110">
        <v>219</v>
      </c>
      <c r="G38" s="57"/>
      <c r="H38" s="10"/>
    </row>
    <row r="39" spans="1:8" x14ac:dyDescent="0.2">
      <c r="A39" s="9">
        <v>34</v>
      </c>
      <c r="B39" s="9" t="s">
        <v>95</v>
      </c>
      <c r="C39" s="113">
        <v>459</v>
      </c>
      <c r="D39" s="110">
        <v>211</v>
      </c>
      <c r="G39" s="57"/>
      <c r="H39" s="10"/>
    </row>
    <row r="40" spans="1:8" x14ac:dyDescent="0.2">
      <c r="A40" s="9">
        <v>35</v>
      </c>
      <c r="B40" s="9" t="s">
        <v>95</v>
      </c>
      <c r="C40" s="113">
        <v>458</v>
      </c>
      <c r="D40" s="110">
        <v>218</v>
      </c>
      <c r="G40" s="57"/>
      <c r="H40" s="10"/>
    </row>
    <row r="41" spans="1:8" x14ac:dyDescent="0.2">
      <c r="A41" s="9">
        <v>36</v>
      </c>
      <c r="B41" s="9" t="s">
        <v>95</v>
      </c>
      <c r="C41" s="113">
        <v>434</v>
      </c>
      <c r="D41" s="110">
        <v>221</v>
      </c>
      <c r="G41" s="57"/>
      <c r="H41" s="10"/>
    </row>
    <row r="42" spans="1:8" x14ac:dyDescent="0.2">
      <c r="A42" s="9">
        <v>37</v>
      </c>
      <c r="B42" s="9" t="s">
        <v>95</v>
      </c>
      <c r="C42" s="113">
        <v>414</v>
      </c>
      <c r="D42" s="110">
        <v>223</v>
      </c>
      <c r="G42" s="57"/>
      <c r="H42" s="10"/>
    </row>
    <row r="43" spans="1:8" x14ac:dyDescent="0.2">
      <c r="A43" s="9">
        <v>38</v>
      </c>
      <c r="B43" s="9" t="s">
        <v>95</v>
      </c>
      <c r="C43" s="113">
        <v>415</v>
      </c>
      <c r="D43" s="110">
        <v>218</v>
      </c>
      <c r="G43" s="57"/>
      <c r="H43" s="10"/>
    </row>
    <row r="44" spans="1:8" x14ac:dyDescent="0.2">
      <c r="A44" s="9">
        <v>39</v>
      </c>
      <c r="B44" s="9" t="s">
        <v>95</v>
      </c>
      <c r="C44" s="113">
        <v>412</v>
      </c>
      <c r="D44" s="110">
        <v>217</v>
      </c>
      <c r="G44" s="57"/>
      <c r="H44" s="10"/>
    </row>
    <row r="45" spans="1:8" x14ac:dyDescent="0.2">
      <c r="A45" s="9">
        <v>40</v>
      </c>
      <c r="B45" s="9" t="s">
        <v>95</v>
      </c>
      <c r="C45" s="113">
        <v>406</v>
      </c>
      <c r="D45" s="110">
        <v>223</v>
      </c>
      <c r="G45" s="57"/>
      <c r="H45" s="10"/>
    </row>
    <row r="46" spans="1:8" x14ac:dyDescent="0.2">
      <c r="A46" s="9">
        <v>41</v>
      </c>
      <c r="B46" s="9" t="s">
        <v>95</v>
      </c>
      <c r="C46" s="113">
        <v>410</v>
      </c>
      <c r="D46" s="110">
        <v>218</v>
      </c>
      <c r="G46" s="57"/>
      <c r="H46" s="10"/>
    </row>
    <row r="47" spans="1:8" x14ac:dyDescent="0.2">
      <c r="A47" s="9">
        <v>42</v>
      </c>
      <c r="B47" s="9" t="s">
        <v>95</v>
      </c>
      <c r="C47" s="113">
        <v>407</v>
      </c>
      <c r="D47" s="110">
        <v>218</v>
      </c>
      <c r="G47" s="57"/>
      <c r="H47" s="10"/>
    </row>
    <row r="48" spans="1:8" x14ac:dyDescent="0.2">
      <c r="A48" s="9">
        <v>43</v>
      </c>
      <c r="B48" s="9" t="s">
        <v>95</v>
      </c>
      <c r="C48" s="113">
        <v>413</v>
      </c>
      <c r="D48" s="110">
        <v>214</v>
      </c>
      <c r="G48" s="57"/>
      <c r="H48" s="10"/>
    </row>
    <row r="49" spans="1:8" x14ac:dyDescent="0.2">
      <c r="A49" s="9">
        <v>44</v>
      </c>
      <c r="B49" s="9" t="s">
        <v>95</v>
      </c>
      <c r="C49" s="113">
        <v>411</v>
      </c>
      <c r="D49" s="110">
        <v>222</v>
      </c>
      <c r="G49" s="57"/>
      <c r="H49" s="10"/>
    </row>
    <row r="50" spans="1:8" x14ac:dyDescent="0.2">
      <c r="A50" s="9">
        <v>45</v>
      </c>
      <c r="B50" s="9" t="s">
        <v>95</v>
      </c>
      <c r="C50" s="113">
        <v>405</v>
      </c>
      <c r="D50" s="110">
        <v>222</v>
      </c>
      <c r="G50" s="57"/>
      <c r="H50" s="10"/>
    </row>
    <row r="51" spans="1:8" x14ac:dyDescent="0.2">
      <c r="A51" s="9">
        <v>46</v>
      </c>
      <c r="B51" s="9" t="s">
        <v>95</v>
      </c>
      <c r="C51" s="113">
        <v>409</v>
      </c>
      <c r="D51" s="110">
        <v>217</v>
      </c>
      <c r="G51" s="57"/>
      <c r="H51" s="10"/>
    </row>
    <row r="52" spans="1:8" x14ac:dyDescent="0.2">
      <c r="A52" s="9">
        <v>47</v>
      </c>
      <c r="B52" s="9" t="s">
        <v>95</v>
      </c>
      <c r="C52" s="113">
        <v>402</v>
      </c>
      <c r="D52" s="110">
        <v>222</v>
      </c>
      <c r="G52" s="57"/>
      <c r="H52" s="10"/>
    </row>
    <row r="53" spans="1:8" x14ac:dyDescent="0.2">
      <c r="A53" s="9">
        <v>48</v>
      </c>
      <c r="B53" s="9" t="s">
        <v>95</v>
      </c>
      <c r="C53" s="113">
        <v>404</v>
      </c>
      <c r="D53" s="110">
        <v>220</v>
      </c>
      <c r="G53" s="57"/>
      <c r="H53" s="10"/>
    </row>
    <row r="54" spans="1:8" x14ac:dyDescent="0.2">
      <c r="A54" s="9">
        <v>49</v>
      </c>
      <c r="B54" s="9" t="s">
        <v>95</v>
      </c>
      <c r="C54" s="113">
        <v>408</v>
      </c>
      <c r="D54" s="110">
        <v>216</v>
      </c>
      <c r="G54" s="57"/>
      <c r="H54" s="10"/>
    </row>
    <row r="55" spans="1:8" x14ac:dyDescent="0.2">
      <c r="A55" s="9">
        <v>50</v>
      </c>
      <c r="B55" s="9" t="s">
        <v>95</v>
      </c>
      <c r="C55" s="113">
        <v>403</v>
      </c>
      <c r="D55" s="114">
        <v>222</v>
      </c>
      <c r="G55" s="57"/>
      <c r="H55" s="10"/>
    </row>
    <row r="56" spans="1:8" x14ac:dyDescent="0.2">
      <c r="A56" s="9">
        <v>51</v>
      </c>
      <c r="B56" s="9" t="s">
        <v>95</v>
      </c>
      <c r="C56" s="113">
        <v>465</v>
      </c>
      <c r="D56" s="114">
        <v>220</v>
      </c>
      <c r="G56" s="57"/>
      <c r="H56" s="10"/>
    </row>
    <row r="57" spans="1:8" x14ac:dyDescent="0.2">
      <c r="A57" s="9">
        <v>52</v>
      </c>
      <c r="B57" s="9" t="s">
        <v>95</v>
      </c>
      <c r="C57" s="113">
        <v>464</v>
      </c>
      <c r="D57" s="114">
        <v>223</v>
      </c>
      <c r="G57" s="57"/>
      <c r="H57" s="10"/>
    </row>
    <row r="58" spans="1:8" x14ac:dyDescent="0.2">
      <c r="A58" s="9">
        <v>53</v>
      </c>
      <c r="B58" s="9" t="s">
        <v>95</v>
      </c>
      <c r="C58" s="113">
        <v>463</v>
      </c>
      <c r="D58" s="114">
        <v>218</v>
      </c>
      <c r="G58" s="57"/>
      <c r="H58" s="10"/>
    </row>
    <row r="59" spans="1:8" x14ac:dyDescent="0.2">
      <c r="A59" s="9">
        <v>54</v>
      </c>
      <c r="B59" s="9" t="s">
        <v>95</v>
      </c>
      <c r="C59" s="113">
        <v>462</v>
      </c>
      <c r="D59" s="114">
        <v>217</v>
      </c>
      <c r="G59" s="57"/>
      <c r="H59" s="10"/>
    </row>
    <row r="60" spans="1:8" x14ac:dyDescent="0.2">
      <c r="A60" s="9">
        <v>55</v>
      </c>
      <c r="B60" s="9" t="s">
        <v>95</v>
      </c>
      <c r="C60" s="113">
        <v>461</v>
      </c>
      <c r="D60" s="114">
        <v>219</v>
      </c>
      <c r="G60" s="57"/>
      <c r="H60" s="10"/>
    </row>
    <row r="61" spans="1:8" hidden="1" x14ac:dyDescent="0.2">
      <c r="A61" s="9">
        <v>56</v>
      </c>
      <c r="B61" s="9" t="s">
        <v>95</v>
      </c>
      <c r="C61" s="113"/>
      <c r="D61" s="114"/>
      <c r="G61" s="57"/>
      <c r="H61" s="10"/>
    </row>
    <row r="62" spans="1:8" hidden="1" x14ac:dyDescent="0.2">
      <c r="A62" s="9">
        <v>57</v>
      </c>
      <c r="B62" s="9" t="s">
        <v>95</v>
      </c>
      <c r="C62" s="113"/>
      <c r="D62" s="114"/>
      <c r="G62" s="57"/>
      <c r="H62" s="10"/>
    </row>
    <row r="63" spans="1:8" hidden="1" x14ac:dyDescent="0.2">
      <c r="A63" s="9">
        <v>58</v>
      </c>
      <c r="B63" s="9" t="s">
        <v>95</v>
      </c>
      <c r="C63" s="113"/>
      <c r="D63" s="114"/>
      <c r="G63" s="57"/>
      <c r="H63" s="10"/>
    </row>
    <row r="64" spans="1:8" hidden="1" x14ac:dyDescent="0.2">
      <c r="A64" s="9">
        <v>59</v>
      </c>
      <c r="B64" s="9" t="s">
        <v>95</v>
      </c>
      <c r="C64" s="113"/>
      <c r="D64" s="114"/>
      <c r="G64" s="57"/>
      <c r="H64" s="10"/>
    </row>
    <row r="65" spans="1:12" hidden="1" x14ac:dyDescent="0.2">
      <c r="A65" s="9">
        <v>60</v>
      </c>
      <c r="B65" s="9" t="s">
        <v>95</v>
      </c>
      <c r="C65" s="113"/>
      <c r="D65" s="114"/>
      <c r="G65" s="57"/>
      <c r="H65" s="10"/>
    </row>
    <row r="66" spans="1:12" hidden="1" x14ac:dyDescent="0.2">
      <c r="A66" s="9">
        <v>61</v>
      </c>
      <c r="B66" s="9" t="s">
        <v>95</v>
      </c>
      <c r="C66" s="113"/>
      <c r="D66" s="114"/>
      <c r="G66" s="57"/>
      <c r="H66" s="10"/>
    </row>
    <row r="67" spans="1:12" hidden="1" x14ac:dyDescent="0.2">
      <c r="A67" s="9">
        <v>62</v>
      </c>
      <c r="B67" s="9" t="s">
        <v>95</v>
      </c>
      <c r="C67" s="113"/>
      <c r="D67" s="114"/>
      <c r="G67" s="57"/>
      <c r="H67" s="10"/>
    </row>
    <row r="68" spans="1:12" hidden="1" x14ac:dyDescent="0.2">
      <c r="A68" s="9">
        <v>63</v>
      </c>
      <c r="B68" s="9" t="s">
        <v>95</v>
      </c>
      <c r="C68" s="113"/>
      <c r="D68" s="114"/>
      <c r="G68" s="57"/>
      <c r="H68" s="10"/>
    </row>
    <row r="69" spans="1:12" hidden="1" x14ac:dyDescent="0.2">
      <c r="A69" s="9">
        <v>64</v>
      </c>
      <c r="B69" s="9" t="s">
        <v>95</v>
      </c>
      <c r="C69" s="113"/>
      <c r="D69" s="114"/>
      <c r="G69" s="57"/>
      <c r="H69" s="10"/>
    </row>
    <row r="70" spans="1:12" hidden="1" x14ac:dyDescent="0.2">
      <c r="A70" s="9">
        <v>65</v>
      </c>
      <c r="B70" s="9" t="s">
        <v>95</v>
      </c>
      <c r="C70" s="113"/>
      <c r="D70" s="114"/>
      <c r="G70" s="57"/>
      <c r="H70" s="10"/>
    </row>
    <row r="71" spans="1:12" hidden="1" x14ac:dyDescent="0.2">
      <c r="A71" s="9">
        <v>66</v>
      </c>
      <c r="B71" s="9" t="s">
        <v>95</v>
      </c>
      <c r="C71" s="113"/>
      <c r="D71" s="114"/>
      <c r="G71" s="57"/>
      <c r="H71" s="10"/>
    </row>
    <row r="72" spans="1:12" s="4" customFormat="1" ht="13.5" thickBot="1" x14ac:dyDescent="0.25">
      <c r="A72" s="69">
        <v>55</v>
      </c>
      <c r="B72" s="69" t="s">
        <v>95</v>
      </c>
      <c r="C72" s="88"/>
      <c r="D72" s="83">
        <f>SUM(D6:D71)</f>
        <v>12039</v>
      </c>
      <c r="E72" s="71">
        <f>A72</f>
        <v>55</v>
      </c>
      <c r="F72" s="71">
        <f>D72+E72</f>
        <v>12094</v>
      </c>
    </row>
    <row r="73" spans="1:12" s="4" customFormat="1" ht="12.75" customHeight="1" thickTop="1" x14ac:dyDescent="0.2">
      <c r="C73" s="72"/>
      <c r="D73" s="40"/>
      <c r="E73" s="40"/>
      <c r="F73" s="40"/>
    </row>
    <row r="74" spans="1:12" s="4" customFormat="1" ht="15.75" customHeight="1" x14ac:dyDescent="0.2">
      <c r="B74" s="55" t="s">
        <v>77</v>
      </c>
      <c r="E74" s="40"/>
      <c r="F74" s="40"/>
      <c r="J74" s="142"/>
      <c r="K74" s="143"/>
      <c r="L74" s="142"/>
    </row>
    <row r="75" spans="1:12" s="4" customFormat="1" x14ac:dyDescent="0.2">
      <c r="A75" s="9">
        <v>1</v>
      </c>
      <c r="B75" s="9" t="s">
        <v>123</v>
      </c>
      <c r="C75" s="113">
        <v>191</v>
      </c>
      <c r="D75" s="10">
        <v>219</v>
      </c>
      <c r="E75" s="10"/>
      <c r="F75" s="40"/>
      <c r="J75" s="142"/>
      <c r="K75" s="143"/>
      <c r="L75" s="142"/>
    </row>
    <row r="76" spans="1:12" s="4" customFormat="1" x14ac:dyDescent="0.2">
      <c r="A76" s="9">
        <v>2</v>
      </c>
      <c r="B76" s="9" t="s">
        <v>123</v>
      </c>
      <c r="C76" s="113">
        <v>184</v>
      </c>
      <c r="D76" s="10">
        <v>222</v>
      </c>
      <c r="E76" s="10"/>
      <c r="F76" s="40"/>
      <c r="J76" s="142"/>
      <c r="K76" s="143"/>
      <c r="L76" s="142"/>
    </row>
    <row r="77" spans="1:12" s="4" customFormat="1" x14ac:dyDescent="0.2">
      <c r="A77" s="9">
        <v>3</v>
      </c>
      <c r="B77" s="9" t="s">
        <v>123</v>
      </c>
      <c r="C77" s="113">
        <v>180</v>
      </c>
      <c r="D77" s="10">
        <v>222</v>
      </c>
      <c r="E77" s="10"/>
      <c r="F77" s="40"/>
      <c r="J77" s="142"/>
      <c r="K77" s="143"/>
      <c r="L77" s="142"/>
    </row>
    <row r="78" spans="1:12" s="4" customFormat="1" x14ac:dyDescent="0.2">
      <c r="A78" s="9">
        <v>4</v>
      </c>
      <c r="B78" s="9" t="s">
        <v>123</v>
      </c>
      <c r="C78" s="113">
        <v>185</v>
      </c>
      <c r="D78" s="10">
        <v>222</v>
      </c>
      <c r="E78" s="10"/>
      <c r="F78" s="40"/>
      <c r="J78" s="142"/>
      <c r="K78" s="143"/>
      <c r="L78" s="142"/>
    </row>
    <row r="79" spans="1:12" s="4" customFormat="1" x14ac:dyDescent="0.2">
      <c r="A79" s="9">
        <v>5</v>
      </c>
      <c r="B79" s="9" t="s">
        <v>123</v>
      </c>
      <c r="C79" s="113">
        <v>190</v>
      </c>
      <c r="D79" s="10">
        <v>217</v>
      </c>
      <c r="E79" s="10"/>
      <c r="F79" s="40"/>
      <c r="J79" s="142"/>
      <c r="K79" s="143"/>
      <c r="L79" s="142"/>
    </row>
    <row r="80" spans="1:12" s="4" customFormat="1" x14ac:dyDescent="0.2">
      <c r="A80" s="9">
        <v>6</v>
      </c>
      <c r="B80" s="9" t="s">
        <v>123</v>
      </c>
      <c r="C80" s="113">
        <v>187</v>
      </c>
      <c r="D80" s="10">
        <v>219</v>
      </c>
      <c r="E80" s="10"/>
      <c r="F80" s="40"/>
      <c r="J80" s="142"/>
      <c r="K80" s="143"/>
      <c r="L80" s="142"/>
    </row>
    <row r="81" spans="1:12" s="4" customFormat="1" x14ac:dyDescent="0.2">
      <c r="A81" s="9">
        <v>7</v>
      </c>
      <c r="B81" s="9" t="s">
        <v>123</v>
      </c>
      <c r="C81" s="113">
        <v>186</v>
      </c>
      <c r="D81" s="10">
        <v>216</v>
      </c>
      <c r="E81" s="10"/>
      <c r="F81" s="40"/>
      <c r="J81" s="142"/>
      <c r="K81" s="143"/>
      <c r="L81" s="142"/>
    </row>
    <row r="82" spans="1:12" s="4" customFormat="1" x14ac:dyDescent="0.2">
      <c r="A82" s="9">
        <v>8</v>
      </c>
      <c r="B82" s="9" t="s">
        <v>123</v>
      </c>
      <c r="C82" s="113">
        <v>189</v>
      </c>
      <c r="D82" s="10">
        <v>218</v>
      </c>
      <c r="E82" s="10"/>
      <c r="F82" s="40"/>
      <c r="J82" s="142"/>
      <c r="K82" s="143"/>
      <c r="L82" s="142"/>
    </row>
    <row r="83" spans="1:12" s="4" customFormat="1" x14ac:dyDescent="0.2">
      <c r="A83" s="9">
        <v>9</v>
      </c>
      <c r="B83" s="9" t="s">
        <v>123</v>
      </c>
      <c r="C83" s="113">
        <v>188</v>
      </c>
      <c r="D83" s="10">
        <v>222</v>
      </c>
      <c r="E83" s="10"/>
      <c r="F83" s="40"/>
      <c r="J83" s="142"/>
      <c r="K83" s="143"/>
      <c r="L83" s="142"/>
    </row>
    <row r="84" spans="1:12" s="4" customFormat="1" hidden="1" x14ac:dyDescent="0.2">
      <c r="A84" s="9">
        <v>10</v>
      </c>
      <c r="B84" s="9" t="s">
        <v>123</v>
      </c>
      <c r="C84" s="113"/>
      <c r="D84" s="10"/>
      <c r="E84" s="10"/>
      <c r="F84" s="40"/>
      <c r="J84" s="142"/>
      <c r="K84" s="143"/>
      <c r="L84" s="142"/>
    </row>
    <row r="85" spans="1:12" s="4" customFormat="1" hidden="1" x14ac:dyDescent="0.2">
      <c r="A85" s="9">
        <v>11</v>
      </c>
      <c r="B85" s="9" t="s">
        <v>123</v>
      </c>
      <c r="C85" s="113"/>
      <c r="D85" s="10"/>
      <c r="E85" s="10"/>
      <c r="F85" s="40"/>
      <c r="J85" s="142"/>
      <c r="K85" s="143"/>
      <c r="L85" s="142"/>
    </row>
    <row r="86" spans="1:12" s="4" customFormat="1" hidden="1" x14ac:dyDescent="0.2">
      <c r="A86" s="9">
        <v>12</v>
      </c>
      <c r="B86" s="9" t="s">
        <v>123</v>
      </c>
      <c r="C86" s="113"/>
      <c r="D86" s="10"/>
      <c r="E86" s="10"/>
      <c r="F86" s="40"/>
      <c r="J86" s="142"/>
      <c r="K86" s="143"/>
      <c r="L86" s="142"/>
    </row>
    <row r="87" spans="1:12" s="4" customFormat="1" hidden="1" x14ac:dyDescent="0.2">
      <c r="A87" s="9">
        <v>13</v>
      </c>
      <c r="B87" s="9" t="s">
        <v>123</v>
      </c>
      <c r="C87" s="113"/>
      <c r="D87" s="10"/>
      <c r="E87" s="10"/>
      <c r="F87" s="40"/>
      <c r="J87" s="142"/>
      <c r="K87" s="143"/>
      <c r="L87" s="142"/>
    </row>
    <row r="88" spans="1:12" s="4" customFormat="1" hidden="1" x14ac:dyDescent="0.2">
      <c r="A88" s="9">
        <v>14</v>
      </c>
      <c r="B88" s="9" t="s">
        <v>123</v>
      </c>
      <c r="C88" s="113"/>
      <c r="D88" s="10"/>
      <c r="E88" s="10"/>
      <c r="F88" s="40"/>
      <c r="J88" s="142"/>
      <c r="K88" s="143"/>
      <c r="L88" s="142"/>
    </row>
    <row r="89" spans="1:12" s="4" customFormat="1" hidden="1" x14ac:dyDescent="0.2">
      <c r="A89" s="9">
        <v>15</v>
      </c>
      <c r="B89" s="9" t="s">
        <v>123</v>
      </c>
      <c r="C89" s="113"/>
      <c r="D89" s="10"/>
      <c r="E89" s="10"/>
      <c r="F89" s="40"/>
      <c r="J89" s="142"/>
      <c r="K89" s="143"/>
      <c r="L89" s="142"/>
    </row>
    <row r="90" spans="1:12" s="4" customFormat="1" hidden="1" x14ac:dyDescent="0.2">
      <c r="A90" s="9">
        <v>16</v>
      </c>
      <c r="B90" s="9" t="s">
        <v>123</v>
      </c>
      <c r="C90" s="113"/>
      <c r="D90" s="10"/>
      <c r="E90" s="10"/>
      <c r="F90" s="40"/>
      <c r="J90" s="142"/>
      <c r="K90" s="143"/>
      <c r="L90" s="142"/>
    </row>
    <row r="91" spans="1:12" s="4" customFormat="1" hidden="1" x14ac:dyDescent="0.2">
      <c r="A91" s="9">
        <v>17</v>
      </c>
      <c r="B91" s="9" t="s">
        <v>123</v>
      </c>
      <c r="C91" s="113"/>
      <c r="D91" s="10"/>
      <c r="E91" s="10"/>
      <c r="F91" s="40"/>
      <c r="J91" s="142"/>
      <c r="K91" s="143"/>
      <c r="L91" s="142"/>
    </row>
    <row r="92" spans="1:12" s="4" customFormat="1" hidden="1" x14ac:dyDescent="0.2">
      <c r="A92" s="9">
        <v>18</v>
      </c>
      <c r="B92" s="9" t="s">
        <v>123</v>
      </c>
      <c r="C92" s="113"/>
      <c r="D92" s="10"/>
      <c r="E92" s="10"/>
      <c r="F92" s="40"/>
      <c r="J92" s="142"/>
      <c r="K92" s="143"/>
      <c r="L92" s="142"/>
    </row>
    <row r="93" spans="1:12" s="4" customFormat="1" hidden="1" x14ac:dyDescent="0.2">
      <c r="A93" s="9">
        <v>19</v>
      </c>
      <c r="B93" s="9" t="s">
        <v>123</v>
      </c>
      <c r="C93" s="113"/>
      <c r="D93" s="10"/>
      <c r="E93" s="10"/>
      <c r="F93" s="40"/>
      <c r="J93" s="142"/>
      <c r="K93" s="143"/>
      <c r="L93" s="142"/>
    </row>
    <row r="94" spans="1:12" s="4" customFormat="1" hidden="1" x14ac:dyDescent="0.2">
      <c r="A94" s="9">
        <v>20</v>
      </c>
      <c r="B94" s="9" t="s">
        <v>123</v>
      </c>
      <c r="C94" s="113"/>
      <c r="D94" s="10"/>
      <c r="E94" s="10"/>
      <c r="F94" s="40"/>
      <c r="J94" s="142"/>
      <c r="K94" s="143"/>
      <c r="L94" s="142"/>
    </row>
    <row r="95" spans="1:12" s="4" customFormat="1" hidden="1" x14ac:dyDescent="0.2">
      <c r="A95" s="9">
        <v>21</v>
      </c>
      <c r="B95" s="9" t="s">
        <v>123</v>
      </c>
      <c r="C95" s="113"/>
      <c r="D95" s="10"/>
      <c r="E95" s="10"/>
      <c r="F95" s="40"/>
      <c r="J95" s="142"/>
      <c r="K95" s="143"/>
      <c r="L95" s="142"/>
    </row>
    <row r="96" spans="1:12" s="4" customFormat="1" hidden="1" x14ac:dyDescent="0.2">
      <c r="A96" s="9">
        <v>22</v>
      </c>
      <c r="B96" s="9" t="s">
        <v>123</v>
      </c>
      <c r="C96" s="113"/>
      <c r="D96" s="10"/>
      <c r="E96" s="10"/>
      <c r="F96" s="40"/>
      <c r="J96" s="142"/>
      <c r="K96" s="143"/>
      <c r="L96" s="142"/>
    </row>
    <row r="97" spans="1:12" s="4" customFormat="1" hidden="1" x14ac:dyDescent="0.2">
      <c r="A97" s="9">
        <v>23</v>
      </c>
      <c r="B97" s="9" t="s">
        <v>123</v>
      </c>
      <c r="C97" s="113"/>
      <c r="D97" s="10"/>
      <c r="E97" s="10"/>
      <c r="F97" s="40"/>
      <c r="J97" s="142"/>
      <c r="K97" s="143"/>
      <c r="L97" s="142"/>
    </row>
    <row r="98" spans="1:12" s="4" customFormat="1" hidden="1" x14ac:dyDescent="0.2">
      <c r="A98" s="9">
        <v>24</v>
      </c>
      <c r="B98" s="9" t="s">
        <v>123</v>
      </c>
      <c r="C98" s="113"/>
      <c r="D98" s="10"/>
      <c r="E98" s="10"/>
      <c r="F98" s="40"/>
      <c r="J98" s="142"/>
      <c r="K98" s="143"/>
      <c r="L98" s="142"/>
    </row>
    <row r="99" spans="1:12" s="4" customFormat="1" hidden="1" x14ac:dyDescent="0.2">
      <c r="A99" s="9">
        <v>25</v>
      </c>
      <c r="B99" s="9" t="s">
        <v>123</v>
      </c>
      <c r="C99" s="113"/>
      <c r="D99" s="10"/>
      <c r="E99" s="10"/>
      <c r="F99" s="40"/>
      <c r="J99" s="142"/>
      <c r="K99" s="143"/>
      <c r="L99" s="142"/>
    </row>
    <row r="100" spans="1:12" s="4" customFormat="1" hidden="1" x14ac:dyDescent="0.2">
      <c r="A100" s="9">
        <v>26</v>
      </c>
      <c r="B100" s="9" t="s">
        <v>123</v>
      </c>
      <c r="C100" s="67"/>
      <c r="D100" s="10"/>
      <c r="E100" s="10"/>
      <c r="F100" s="40"/>
      <c r="J100" s="142"/>
      <c r="K100" s="143"/>
      <c r="L100" s="142"/>
    </row>
    <row r="101" spans="1:12" s="4" customFormat="1" hidden="1" x14ac:dyDescent="0.2">
      <c r="A101" s="9">
        <v>27</v>
      </c>
      <c r="B101" s="9" t="s">
        <v>123</v>
      </c>
      <c r="C101" s="113"/>
      <c r="D101" s="10"/>
      <c r="E101" s="10"/>
      <c r="F101" s="40"/>
      <c r="J101" s="142"/>
      <c r="K101" s="143"/>
      <c r="L101" s="142"/>
    </row>
    <row r="102" spans="1:12" s="4" customFormat="1" hidden="1" x14ac:dyDescent="0.2">
      <c r="A102" s="9">
        <v>28</v>
      </c>
      <c r="B102" s="9" t="s">
        <v>123</v>
      </c>
      <c r="C102" s="113"/>
      <c r="D102" s="10"/>
      <c r="E102" s="10"/>
      <c r="F102" s="40"/>
      <c r="J102" s="142"/>
      <c r="K102" s="143"/>
      <c r="L102" s="142"/>
    </row>
    <row r="103" spans="1:12" s="4" customFormat="1" hidden="1" x14ac:dyDescent="0.2">
      <c r="A103" s="9">
        <v>29</v>
      </c>
      <c r="B103" s="9" t="s">
        <v>123</v>
      </c>
      <c r="C103" s="67"/>
      <c r="D103" s="10"/>
      <c r="E103" s="10"/>
      <c r="F103" s="40"/>
      <c r="J103" s="142"/>
      <c r="K103" s="143"/>
      <c r="L103" s="142"/>
    </row>
    <row r="104" spans="1:12" s="4" customFormat="1" hidden="1" x14ac:dyDescent="0.2">
      <c r="A104" s="9">
        <v>30</v>
      </c>
      <c r="B104" s="9" t="s">
        <v>123</v>
      </c>
      <c r="C104" s="67"/>
      <c r="D104" s="10"/>
      <c r="E104" s="10"/>
      <c r="F104" s="40"/>
      <c r="J104" s="142"/>
      <c r="K104" s="143"/>
      <c r="L104" s="142"/>
    </row>
    <row r="105" spans="1:12" s="4" customFormat="1" hidden="1" x14ac:dyDescent="0.2">
      <c r="A105" s="9">
        <v>31</v>
      </c>
      <c r="B105" s="9" t="s">
        <v>123</v>
      </c>
      <c r="C105" s="113"/>
      <c r="D105" s="10"/>
      <c r="E105" s="10"/>
      <c r="F105" s="40"/>
      <c r="J105" s="142"/>
      <c r="K105" s="143"/>
      <c r="L105" s="142"/>
    </row>
    <row r="106" spans="1:12" s="4" customFormat="1" hidden="1" x14ac:dyDescent="0.2">
      <c r="A106" s="9">
        <v>32</v>
      </c>
      <c r="B106" s="9" t="s">
        <v>123</v>
      </c>
      <c r="C106" s="113"/>
      <c r="D106" s="10"/>
      <c r="E106" s="10"/>
      <c r="F106" s="40"/>
      <c r="J106" s="142"/>
      <c r="K106" s="143"/>
      <c r="L106" s="142"/>
    </row>
    <row r="107" spans="1:12" s="4" customFormat="1" ht="13.5" thickBot="1" x14ac:dyDescent="0.25">
      <c r="A107" s="69">
        <v>9</v>
      </c>
      <c r="B107" s="69" t="s">
        <v>123</v>
      </c>
      <c r="C107" s="70"/>
      <c r="D107" s="71">
        <f>SUM(D75:D106)</f>
        <v>1977</v>
      </c>
      <c r="E107" s="71">
        <f>A107</f>
        <v>9</v>
      </c>
      <c r="F107" s="71">
        <f>D107+E107</f>
        <v>1986</v>
      </c>
    </row>
    <row r="108" spans="1:12" s="4" customFormat="1" ht="12" customHeight="1" thickTop="1" x14ac:dyDescent="0.2">
      <c r="C108" s="72"/>
      <c r="D108" s="40"/>
      <c r="E108" s="40"/>
      <c r="F108" s="40"/>
    </row>
    <row r="109" spans="1:12" s="4" customFormat="1" x14ac:dyDescent="0.2">
      <c r="B109" s="55" t="s">
        <v>77</v>
      </c>
      <c r="E109" s="40"/>
      <c r="F109" s="40"/>
      <c r="J109" s="142"/>
      <c r="K109" s="143"/>
      <c r="L109" s="142"/>
    </row>
    <row r="110" spans="1:12" s="4" customFormat="1" x14ac:dyDescent="0.2">
      <c r="A110" s="9">
        <v>1</v>
      </c>
      <c r="B110" s="9" t="s">
        <v>98</v>
      </c>
      <c r="C110" s="67"/>
      <c r="D110" s="10">
        <v>211</v>
      </c>
      <c r="E110" s="10"/>
      <c r="F110" s="40"/>
      <c r="J110" s="142"/>
      <c r="K110" s="143"/>
      <c r="L110" s="142"/>
    </row>
    <row r="111" spans="1:12" s="4" customFormat="1" hidden="1" x14ac:dyDescent="0.2">
      <c r="A111" s="9">
        <v>2</v>
      </c>
      <c r="B111" s="9" t="s">
        <v>98</v>
      </c>
      <c r="C111" s="67"/>
      <c r="D111" s="10"/>
      <c r="E111" s="10"/>
      <c r="F111" s="40"/>
      <c r="J111" s="142"/>
      <c r="K111" s="143"/>
      <c r="L111" s="142"/>
    </row>
    <row r="112" spans="1:12" s="4" customFormat="1" hidden="1" x14ac:dyDescent="0.2">
      <c r="A112" s="9">
        <v>3</v>
      </c>
      <c r="B112" s="9" t="s">
        <v>98</v>
      </c>
      <c r="C112" s="67"/>
      <c r="D112" s="10"/>
      <c r="E112" s="10"/>
      <c r="F112" s="40"/>
      <c r="J112" s="142"/>
      <c r="K112" s="143"/>
      <c r="L112" s="142"/>
    </row>
    <row r="113" spans="1:12" s="4" customFormat="1" hidden="1" x14ac:dyDescent="0.2">
      <c r="A113" s="9">
        <v>4</v>
      </c>
      <c r="B113" s="9" t="s">
        <v>98</v>
      </c>
      <c r="C113" s="67"/>
      <c r="D113" s="10"/>
      <c r="E113" s="10"/>
      <c r="F113" s="40"/>
      <c r="J113" s="142"/>
      <c r="K113" s="143"/>
      <c r="L113" s="142"/>
    </row>
    <row r="114" spans="1:12" s="4" customFormat="1" hidden="1" x14ac:dyDescent="0.2">
      <c r="A114" s="9">
        <v>5</v>
      </c>
      <c r="B114" s="9" t="s">
        <v>98</v>
      </c>
      <c r="C114" s="67"/>
      <c r="D114" s="10"/>
      <c r="E114" s="10"/>
      <c r="F114" s="40"/>
      <c r="J114" s="142"/>
      <c r="K114" s="143"/>
      <c r="L114" s="142"/>
    </row>
    <row r="115" spans="1:12" s="4" customFormat="1" ht="13.5" thickBot="1" x14ac:dyDescent="0.25">
      <c r="A115" s="69">
        <v>1</v>
      </c>
      <c r="B115" s="69" t="s">
        <v>98</v>
      </c>
      <c r="C115" s="70"/>
      <c r="D115" s="71">
        <f>SUM(D110:D114)</f>
        <v>211</v>
      </c>
      <c r="E115" s="71">
        <f>A115</f>
        <v>1</v>
      </c>
      <c r="F115" s="71">
        <f>D115+E115</f>
        <v>212</v>
      </c>
    </row>
    <row r="116" spans="1:12" s="4" customFormat="1" ht="13.5" thickTop="1" x14ac:dyDescent="0.2">
      <c r="B116" s="55" t="s">
        <v>77</v>
      </c>
      <c r="E116" s="40"/>
      <c r="F116" s="40"/>
      <c r="J116" s="142"/>
      <c r="K116" s="143"/>
      <c r="L116" s="142"/>
    </row>
    <row r="117" spans="1:12" s="4" customFormat="1" x14ac:dyDescent="0.2">
      <c r="A117" s="9">
        <v>1</v>
      </c>
      <c r="B117" s="9" t="s">
        <v>129</v>
      </c>
      <c r="C117" s="67"/>
      <c r="D117" s="10">
        <v>215</v>
      </c>
      <c r="E117" s="10"/>
      <c r="F117" s="40"/>
      <c r="J117" s="142"/>
      <c r="K117" s="143"/>
      <c r="L117" s="142"/>
    </row>
    <row r="118" spans="1:12" s="4" customFormat="1" x14ac:dyDescent="0.2">
      <c r="A118" s="9">
        <v>2</v>
      </c>
      <c r="B118" s="9" t="s">
        <v>129</v>
      </c>
      <c r="C118" s="67"/>
      <c r="D118" s="10">
        <v>217</v>
      </c>
      <c r="E118" s="10"/>
      <c r="F118" s="40"/>
      <c r="J118" s="142"/>
      <c r="K118" s="143"/>
      <c r="L118" s="142"/>
    </row>
    <row r="119" spans="1:12" s="4" customFormat="1" x14ac:dyDescent="0.2">
      <c r="A119" s="9">
        <v>3</v>
      </c>
      <c r="B119" s="9" t="s">
        <v>129</v>
      </c>
      <c r="C119" s="67"/>
      <c r="D119" s="10">
        <v>214</v>
      </c>
      <c r="E119" s="10"/>
      <c r="F119" s="40"/>
      <c r="J119" s="142"/>
      <c r="K119" s="143"/>
      <c r="L119" s="142"/>
    </row>
    <row r="120" spans="1:12" s="4" customFormat="1" x14ac:dyDescent="0.2">
      <c r="A120" s="9">
        <v>4</v>
      </c>
      <c r="B120" s="9" t="s">
        <v>129</v>
      </c>
      <c r="C120" s="67"/>
      <c r="D120" s="10">
        <v>218</v>
      </c>
      <c r="E120" s="10"/>
      <c r="F120" s="40"/>
      <c r="J120" s="142"/>
      <c r="K120" s="143"/>
      <c r="L120" s="142"/>
    </row>
    <row r="121" spans="1:12" s="4" customFormat="1" x14ac:dyDescent="0.2">
      <c r="A121" s="9">
        <v>5</v>
      </c>
      <c r="B121" s="9" t="s">
        <v>129</v>
      </c>
      <c r="C121" s="67"/>
      <c r="D121" s="10">
        <v>211</v>
      </c>
      <c r="E121" s="10"/>
      <c r="F121" s="40"/>
      <c r="J121" s="142"/>
      <c r="K121" s="143"/>
      <c r="L121" s="142"/>
    </row>
    <row r="122" spans="1:12" s="4" customFormat="1" x14ac:dyDescent="0.2">
      <c r="A122" s="9">
        <v>6</v>
      </c>
      <c r="B122" s="9" t="s">
        <v>129</v>
      </c>
      <c r="C122" s="67"/>
      <c r="D122" s="10">
        <v>214</v>
      </c>
      <c r="E122" s="10"/>
      <c r="F122" s="40"/>
      <c r="J122" s="142"/>
      <c r="K122" s="143"/>
      <c r="L122" s="142"/>
    </row>
    <row r="123" spans="1:12" s="4" customFormat="1" x14ac:dyDescent="0.2">
      <c r="A123" s="9">
        <v>7</v>
      </c>
      <c r="B123" s="9" t="s">
        <v>129</v>
      </c>
      <c r="C123" s="67"/>
      <c r="D123" s="10">
        <v>213</v>
      </c>
      <c r="E123" s="10"/>
      <c r="F123" s="40"/>
      <c r="J123" s="142"/>
      <c r="K123" s="143"/>
      <c r="L123" s="142"/>
    </row>
    <row r="124" spans="1:12" s="4" customFormat="1" x14ac:dyDescent="0.2">
      <c r="A124" s="9">
        <v>8</v>
      </c>
      <c r="B124" s="9" t="s">
        <v>129</v>
      </c>
      <c r="C124" s="67"/>
      <c r="D124" s="10">
        <v>210</v>
      </c>
      <c r="E124" s="10"/>
      <c r="F124" s="40"/>
      <c r="J124" s="142"/>
      <c r="K124" s="143"/>
      <c r="L124" s="142"/>
    </row>
    <row r="125" spans="1:12" s="4" customFormat="1" x14ac:dyDescent="0.2">
      <c r="A125" s="9">
        <v>9</v>
      </c>
      <c r="B125" s="9" t="s">
        <v>129</v>
      </c>
      <c r="C125" s="67"/>
      <c r="D125" s="10">
        <v>202</v>
      </c>
      <c r="E125" s="10"/>
      <c r="F125" s="40"/>
      <c r="J125" s="142"/>
      <c r="K125" s="143"/>
      <c r="L125" s="142"/>
    </row>
    <row r="126" spans="1:12" s="4" customFormat="1" ht="13.5" thickBot="1" x14ac:dyDescent="0.25">
      <c r="A126" s="69">
        <v>9</v>
      </c>
      <c r="B126" s="69" t="s">
        <v>129</v>
      </c>
      <c r="C126" s="70"/>
      <c r="D126" s="71">
        <f>SUM(D117:D125)</f>
        <v>1914</v>
      </c>
      <c r="E126" s="71">
        <f>A126</f>
        <v>9</v>
      </c>
      <c r="F126" s="71">
        <f>D126+E126</f>
        <v>1923</v>
      </c>
    </row>
    <row r="127" spans="1:12" s="4" customFormat="1" ht="15.75" customHeight="1" thickTop="1" x14ac:dyDescent="0.2">
      <c r="B127" s="55" t="s">
        <v>77</v>
      </c>
      <c r="E127" s="40"/>
      <c r="F127" s="40"/>
      <c r="J127" s="142"/>
      <c r="K127" s="143"/>
      <c r="L127" s="142"/>
    </row>
    <row r="128" spans="1:12" s="4" customFormat="1" x14ac:dyDescent="0.2">
      <c r="A128" s="9">
        <v>1</v>
      </c>
      <c r="B128" s="9" t="s">
        <v>78</v>
      </c>
      <c r="C128" s="113">
        <v>10</v>
      </c>
      <c r="D128" s="10">
        <v>216</v>
      </c>
      <c r="E128" s="40"/>
      <c r="F128" s="40"/>
      <c r="J128" s="142"/>
      <c r="K128" s="143"/>
      <c r="L128" s="142"/>
    </row>
    <row r="129" spans="1:12" s="4" customFormat="1" hidden="1" x14ac:dyDescent="0.2">
      <c r="A129" s="9">
        <v>2</v>
      </c>
      <c r="B129" s="9" t="s">
        <v>78</v>
      </c>
      <c r="C129" s="113"/>
      <c r="D129" s="10"/>
      <c r="E129" s="40"/>
      <c r="F129" s="40"/>
      <c r="J129" s="142"/>
      <c r="K129" s="143"/>
      <c r="L129" s="142"/>
    </row>
    <row r="130" spans="1:12" s="4" customFormat="1" hidden="1" x14ac:dyDescent="0.2">
      <c r="A130" s="9">
        <v>3</v>
      </c>
      <c r="B130" s="9" t="s">
        <v>78</v>
      </c>
      <c r="C130" s="113"/>
      <c r="D130" s="10"/>
      <c r="E130" s="40"/>
      <c r="F130" s="40"/>
      <c r="J130" s="142"/>
      <c r="K130" s="143"/>
      <c r="L130" s="142"/>
    </row>
    <row r="131" spans="1:12" s="4" customFormat="1" hidden="1" x14ac:dyDescent="0.2">
      <c r="A131" s="9">
        <v>4</v>
      </c>
      <c r="B131" s="9" t="s">
        <v>78</v>
      </c>
      <c r="C131" s="113"/>
      <c r="D131" s="10"/>
      <c r="E131" s="40"/>
      <c r="F131" s="40"/>
      <c r="J131" s="142"/>
      <c r="K131" s="143"/>
      <c r="L131" s="142"/>
    </row>
    <row r="132" spans="1:12" s="4" customFormat="1" hidden="1" x14ac:dyDescent="0.2">
      <c r="A132" s="9">
        <v>5</v>
      </c>
      <c r="B132" s="9" t="s">
        <v>78</v>
      </c>
      <c r="C132" s="114"/>
      <c r="D132" s="10"/>
      <c r="E132" s="40"/>
      <c r="F132" s="40"/>
      <c r="J132" s="142"/>
      <c r="K132" s="143"/>
      <c r="L132" s="142"/>
    </row>
    <row r="133" spans="1:12" s="4" customFormat="1" ht="13.5" thickBot="1" x14ac:dyDescent="0.25">
      <c r="A133" s="69">
        <v>1</v>
      </c>
      <c r="B133" s="69" t="s">
        <v>78</v>
      </c>
      <c r="C133" s="70"/>
      <c r="D133" s="71">
        <f>SUM(D128:D132)</f>
        <v>216</v>
      </c>
      <c r="E133" s="71">
        <f>A133</f>
        <v>1</v>
      </c>
      <c r="F133" s="71">
        <f>D133+E133</f>
        <v>217</v>
      </c>
      <c r="J133" s="142"/>
      <c r="K133" s="143"/>
      <c r="L133" s="142"/>
    </row>
    <row r="134" spans="1:12" s="4" customFormat="1" ht="9.75" customHeight="1" thickTop="1" x14ac:dyDescent="0.2">
      <c r="C134" s="72"/>
      <c r="D134" s="40"/>
      <c r="E134" s="40"/>
      <c r="F134" s="40"/>
      <c r="J134" s="142"/>
      <c r="K134" s="143"/>
      <c r="L134" s="142"/>
    </row>
    <row r="135" spans="1:12" s="4" customFormat="1" ht="13.5" customHeight="1" x14ac:dyDescent="0.2">
      <c r="B135" s="55" t="s">
        <v>77</v>
      </c>
      <c r="E135" s="40"/>
      <c r="F135" s="40"/>
      <c r="J135" s="142"/>
      <c r="K135" s="143"/>
      <c r="L135" s="142"/>
    </row>
    <row r="136" spans="1:12" s="4" customFormat="1" x14ac:dyDescent="0.2">
      <c r="A136" s="9">
        <v>1</v>
      </c>
      <c r="B136" s="9" t="s">
        <v>79</v>
      </c>
      <c r="C136" s="113">
        <v>8</v>
      </c>
      <c r="D136" s="10">
        <v>121</v>
      </c>
      <c r="E136" s="40"/>
      <c r="F136" s="40"/>
      <c r="J136" s="142"/>
      <c r="K136" s="143"/>
      <c r="L136" s="142"/>
    </row>
    <row r="137" spans="1:12" s="4" customFormat="1" hidden="1" x14ac:dyDescent="0.2">
      <c r="A137" s="9">
        <v>2</v>
      </c>
      <c r="B137" s="9" t="s">
        <v>79</v>
      </c>
      <c r="C137" s="113"/>
      <c r="D137" s="10"/>
      <c r="E137" s="40"/>
      <c r="F137" s="40"/>
      <c r="J137" s="142"/>
      <c r="K137" s="143"/>
      <c r="L137" s="142"/>
    </row>
    <row r="138" spans="1:12" s="4" customFormat="1" hidden="1" x14ac:dyDescent="0.2">
      <c r="A138" s="9">
        <v>3</v>
      </c>
      <c r="B138" s="9" t="s">
        <v>79</v>
      </c>
      <c r="C138" s="113"/>
      <c r="D138" s="10"/>
      <c r="E138" s="40"/>
      <c r="F138" s="40"/>
      <c r="J138" s="142"/>
      <c r="K138" s="143"/>
      <c r="L138" s="142"/>
    </row>
    <row r="139" spans="1:12" s="4" customFormat="1" hidden="1" x14ac:dyDescent="0.2">
      <c r="A139" s="9">
        <v>4</v>
      </c>
      <c r="B139" s="9" t="s">
        <v>79</v>
      </c>
      <c r="C139" s="114"/>
      <c r="D139" s="10"/>
      <c r="E139" s="40"/>
      <c r="F139" s="40"/>
      <c r="J139" s="142"/>
      <c r="K139" s="143"/>
      <c r="L139" s="142"/>
    </row>
    <row r="140" spans="1:12" s="4" customFormat="1" ht="13.5" thickBot="1" x14ac:dyDescent="0.25">
      <c r="A140" s="69">
        <v>1</v>
      </c>
      <c r="B140" s="69" t="s">
        <v>79</v>
      </c>
      <c r="C140" s="70"/>
      <c r="D140" s="71">
        <f>SUM(D136:D139)</f>
        <v>121</v>
      </c>
      <c r="E140" s="71">
        <f>A140</f>
        <v>1</v>
      </c>
      <c r="F140" s="71">
        <f>D140+E140</f>
        <v>122</v>
      </c>
    </row>
    <row r="141" spans="1:12" s="4" customFormat="1" ht="18" customHeight="1" thickTop="1" x14ac:dyDescent="0.2">
      <c r="C141" s="72"/>
      <c r="D141" s="40"/>
      <c r="E141" s="40"/>
      <c r="F141" s="40"/>
    </row>
    <row r="142" spans="1:12" s="4" customFormat="1" x14ac:dyDescent="0.2">
      <c r="B142" s="55" t="s">
        <v>77</v>
      </c>
      <c r="E142" s="40"/>
      <c r="F142" s="40"/>
      <c r="J142" s="142"/>
      <c r="K142" s="143"/>
      <c r="L142" s="142"/>
    </row>
    <row r="143" spans="1:12" s="4" customFormat="1" x14ac:dyDescent="0.2">
      <c r="A143" s="9">
        <v>1</v>
      </c>
      <c r="B143" s="9" t="s">
        <v>80</v>
      </c>
      <c r="C143" s="113">
        <v>11</v>
      </c>
      <c r="D143" s="10">
        <v>123</v>
      </c>
      <c r="E143" s="40"/>
      <c r="F143" s="40"/>
      <c r="J143" s="142"/>
      <c r="K143" s="143"/>
      <c r="L143" s="142"/>
    </row>
    <row r="144" spans="1:12" s="4" customFormat="1" x14ac:dyDescent="0.2">
      <c r="A144" s="9">
        <v>2</v>
      </c>
      <c r="B144" s="9" t="s">
        <v>80</v>
      </c>
      <c r="C144" s="113">
        <v>10</v>
      </c>
      <c r="D144" s="10">
        <v>131</v>
      </c>
      <c r="E144" s="40"/>
      <c r="F144" s="40"/>
      <c r="J144" s="142"/>
      <c r="K144" s="143"/>
      <c r="L144" s="142"/>
    </row>
    <row r="145" spans="1:12" s="4" customFormat="1" hidden="1" x14ac:dyDescent="0.2">
      <c r="A145" s="9">
        <v>3</v>
      </c>
      <c r="B145" s="9" t="s">
        <v>80</v>
      </c>
      <c r="C145" s="113"/>
      <c r="D145" s="10"/>
      <c r="E145" s="40"/>
      <c r="F145" s="40"/>
      <c r="J145" s="142"/>
      <c r="K145" s="143"/>
      <c r="L145" s="142"/>
    </row>
    <row r="146" spans="1:12" s="4" customFormat="1" hidden="1" x14ac:dyDescent="0.2">
      <c r="A146" s="9">
        <v>4</v>
      </c>
      <c r="B146" s="9" t="s">
        <v>80</v>
      </c>
      <c r="C146" s="113"/>
      <c r="D146" s="10"/>
      <c r="E146" s="40"/>
      <c r="F146" s="40"/>
      <c r="J146" s="142"/>
      <c r="K146" s="143"/>
      <c r="L146" s="142"/>
    </row>
    <row r="147" spans="1:12" s="4" customFormat="1" ht="13.5" thickBot="1" x14ac:dyDescent="0.25">
      <c r="A147" s="69">
        <v>2</v>
      </c>
      <c r="B147" s="69" t="s">
        <v>80</v>
      </c>
      <c r="C147" s="70"/>
      <c r="D147" s="71">
        <f>SUM(D143:D146)</f>
        <v>254</v>
      </c>
      <c r="E147" s="71">
        <f>A147</f>
        <v>2</v>
      </c>
      <c r="F147" s="71">
        <f>D147+E147</f>
        <v>256</v>
      </c>
    </row>
    <row r="148" spans="1:12" s="4" customFormat="1" ht="10.5" customHeight="1" thickTop="1" x14ac:dyDescent="0.2">
      <c r="C148" s="72"/>
      <c r="D148" s="40"/>
      <c r="E148" s="40"/>
      <c r="F148" s="40"/>
    </row>
    <row r="149" spans="1:12" s="4" customFormat="1" hidden="1" x14ac:dyDescent="0.2">
      <c r="B149" s="55" t="s">
        <v>77</v>
      </c>
      <c r="E149" s="40"/>
      <c r="F149" s="40"/>
      <c r="J149" s="142"/>
      <c r="K149" s="143"/>
      <c r="L149" s="142"/>
    </row>
    <row r="150" spans="1:12" s="4" customFormat="1" ht="13.5" hidden="1" customHeight="1" x14ac:dyDescent="0.2">
      <c r="A150" s="9">
        <v>1</v>
      </c>
      <c r="B150" s="9" t="s">
        <v>81</v>
      </c>
      <c r="C150" s="67"/>
      <c r="D150" s="10"/>
      <c r="E150" s="10"/>
      <c r="F150" s="40"/>
      <c r="J150" s="142"/>
      <c r="K150" s="143"/>
      <c r="L150" s="142"/>
    </row>
    <row r="151" spans="1:12" s="4" customFormat="1" ht="12.75" hidden="1" customHeight="1" x14ac:dyDescent="0.2">
      <c r="A151" s="9">
        <v>2</v>
      </c>
      <c r="B151" s="9" t="s">
        <v>81</v>
      </c>
      <c r="C151" s="67"/>
      <c r="D151" s="10"/>
      <c r="E151" s="10"/>
      <c r="F151" s="40"/>
      <c r="J151" s="142"/>
      <c r="K151" s="143"/>
      <c r="L151" s="142"/>
    </row>
    <row r="152" spans="1:12" s="4" customFormat="1" ht="12.75" hidden="1" customHeight="1" thickBot="1" x14ac:dyDescent="0.25">
      <c r="A152" s="69"/>
      <c r="B152" s="69" t="s">
        <v>81</v>
      </c>
      <c r="C152" s="70"/>
      <c r="D152" s="71">
        <f>SUM(D150:D151)</f>
        <v>0</v>
      </c>
      <c r="E152" s="71">
        <f>A152</f>
        <v>0</v>
      </c>
      <c r="F152" s="71">
        <f>D152+E152</f>
        <v>0</v>
      </c>
    </row>
    <row r="153" spans="1:12" s="4" customFormat="1" ht="12.75" hidden="1" customHeight="1" thickTop="1" x14ac:dyDescent="0.2">
      <c r="C153" s="72"/>
      <c r="D153" s="40"/>
      <c r="E153" s="40"/>
      <c r="F153" s="40"/>
    </row>
    <row r="154" spans="1:12" s="4" customFormat="1" ht="12.75" hidden="1" customHeight="1" x14ac:dyDescent="0.2">
      <c r="B154" s="55" t="s">
        <v>124</v>
      </c>
      <c r="E154" s="40"/>
      <c r="F154" s="40"/>
      <c r="J154" s="142"/>
      <c r="K154" s="143"/>
      <c r="L154" s="142"/>
    </row>
    <row r="155" spans="1:12" s="4" customFormat="1" hidden="1" x14ac:dyDescent="0.2">
      <c r="A155" s="58"/>
      <c r="B155" s="9" t="s">
        <v>125</v>
      </c>
      <c r="C155" s="114" t="s">
        <v>126</v>
      </c>
      <c r="D155" s="10"/>
      <c r="E155" s="40"/>
      <c r="F155" s="40"/>
      <c r="J155" s="142"/>
      <c r="K155" s="143"/>
      <c r="L155" s="142"/>
    </row>
    <row r="156" spans="1:12" s="4" customFormat="1" ht="13.5" hidden="1" thickBot="1" x14ac:dyDescent="0.25">
      <c r="A156" s="69"/>
      <c r="B156" s="69" t="s">
        <v>127</v>
      </c>
      <c r="C156" s="70"/>
      <c r="D156" s="71">
        <f>SUM(D155:D155)</f>
        <v>0</v>
      </c>
      <c r="E156" s="71"/>
      <c r="F156" s="71">
        <f>D156+E156</f>
        <v>0</v>
      </c>
    </row>
    <row r="157" spans="1:12" s="4" customFormat="1" x14ac:dyDescent="0.2">
      <c r="C157" s="72"/>
      <c r="D157" s="40"/>
      <c r="E157" s="40"/>
      <c r="F157" s="40"/>
    </row>
    <row r="158" spans="1:12" s="4" customFormat="1" x14ac:dyDescent="0.2">
      <c r="B158" s="78" t="s">
        <v>82</v>
      </c>
      <c r="C158" s="79"/>
      <c r="D158" s="40"/>
      <c r="E158" s="40"/>
      <c r="F158" s="40"/>
    </row>
    <row r="159" spans="1:12" x14ac:dyDescent="0.2">
      <c r="A159" s="58">
        <f>24*3</f>
        <v>72</v>
      </c>
      <c r="B159" s="9" t="s">
        <v>42</v>
      </c>
      <c r="C159" s="67" t="s">
        <v>43</v>
      </c>
      <c r="D159" s="81">
        <f>381+371+388</f>
        <v>1140</v>
      </c>
      <c r="E159" s="9"/>
      <c r="F159" s="40">
        <f>D159</f>
        <v>1140</v>
      </c>
      <c r="G159" s="144"/>
    </row>
    <row r="160" spans="1:12" hidden="1" x14ac:dyDescent="0.2">
      <c r="A160" s="58"/>
      <c r="B160" s="9" t="s">
        <v>139</v>
      </c>
      <c r="C160" s="67" t="s">
        <v>140</v>
      </c>
      <c r="D160" s="81"/>
      <c r="E160" s="9"/>
      <c r="F160" s="40">
        <f>D160</f>
        <v>0</v>
      </c>
      <c r="G160" s="144"/>
    </row>
    <row r="161" spans="1:7" x14ac:dyDescent="0.2">
      <c r="A161" s="58">
        <v>1</v>
      </c>
      <c r="B161" s="9" t="s">
        <v>136</v>
      </c>
      <c r="C161" s="67" t="s">
        <v>137</v>
      </c>
      <c r="D161" s="81">
        <v>14</v>
      </c>
      <c r="E161" s="9"/>
      <c r="F161" s="40">
        <f>D161</f>
        <v>14</v>
      </c>
      <c r="G161" s="144"/>
    </row>
    <row r="162" spans="1:7" x14ac:dyDescent="0.2">
      <c r="A162" s="58">
        <v>2</v>
      </c>
      <c r="B162" s="9" t="s">
        <v>133</v>
      </c>
      <c r="C162" s="145" t="s">
        <v>32</v>
      </c>
      <c r="D162" s="81">
        <v>30</v>
      </c>
      <c r="E162" s="9"/>
      <c r="F162" s="40">
        <f>D162</f>
        <v>30</v>
      </c>
      <c r="G162" s="144"/>
    </row>
    <row r="163" spans="1:7" x14ac:dyDescent="0.2">
      <c r="A163" s="58">
        <v>1</v>
      </c>
      <c r="B163" s="9" t="s">
        <v>134</v>
      </c>
      <c r="C163" s="145" t="s">
        <v>135</v>
      </c>
      <c r="D163" s="81">
        <v>16</v>
      </c>
      <c r="E163" s="9"/>
      <c r="F163" s="40">
        <f t="shared" ref="F163:F164" si="0">D163</f>
        <v>16</v>
      </c>
      <c r="G163" s="144"/>
    </row>
    <row r="164" spans="1:7" ht="25.5" hidden="1" x14ac:dyDescent="0.2">
      <c r="A164" s="58"/>
      <c r="B164" s="9" t="s">
        <v>131</v>
      </c>
      <c r="C164" s="145" t="s">
        <v>132</v>
      </c>
      <c r="D164" s="81"/>
      <c r="E164" s="9"/>
      <c r="F164" s="40">
        <f t="shared" si="0"/>
        <v>0</v>
      </c>
      <c r="G164" s="144"/>
    </row>
    <row r="165" spans="1:7" x14ac:dyDescent="0.2">
      <c r="A165" s="58">
        <f>24+9</f>
        <v>33</v>
      </c>
      <c r="B165" s="9" t="s">
        <v>40</v>
      </c>
      <c r="C165" s="67" t="s">
        <v>83</v>
      </c>
      <c r="D165" s="81">
        <f>323+121</f>
        <v>444</v>
      </c>
      <c r="E165" s="9"/>
      <c r="F165" s="40">
        <f t="shared" ref="F165:F180" si="1">D165</f>
        <v>444</v>
      </c>
      <c r="G165" s="144"/>
    </row>
    <row r="166" spans="1:7" ht="25.5" x14ac:dyDescent="0.2">
      <c r="A166" s="58">
        <v>10</v>
      </c>
      <c r="B166" s="9" t="s">
        <v>105</v>
      </c>
      <c r="C166" s="145" t="s">
        <v>114</v>
      </c>
      <c r="D166" s="81">
        <v>135</v>
      </c>
      <c r="E166" s="9"/>
      <c r="F166" s="40">
        <f t="shared" si="1"/>
        <v>135</v>
      </c>
      <c r="G166" s="144"/>
    </row>
    <row r="167" spans="1:7" x14ac:dyDescent="0.2">
      <c r="A167" s="58">
        <v>4</v>
      </c>
      <c r="B167" s="9" t="s">
        <v>110</v>
      </c>
      <c r="C167" s="67" t="s">
        <v>111</v>
      </c>
      <c r="D167" s="81">
        <v>69</v>
      </c>
      <c r="E167" s="9"/>
      <c r="F167" s="40">
        <f t="shared" si="1"/>
        <v>69</v>
      </c>
      <c r="G167" s="144"/>
    </row>
    <row r="168" spans="1:7" x14ac:dyDescent="0.2">
      <c r="A168" s="58">
        <v>5</v>
      </c>
      <c r="B168" s="9" t="s">
        <v>99</v>
      </c>
      <c r="C168" s="67" t="s">
        <v>84</v>
      </c>
      <c r="D168" s="81">
        <v>83</v>
      </c>
      <c r="E168" s="9"/>
      <c r="F168" s="40">
        <f t="shared" ref="F168" si="2">D168</f>
        <v>83</v>
      </c>
      <c r="G168" s="144"/>
    </row>
    <row r="169" spans="1:7" x14ac:dyDescent="0.2">
      <c r="A169" s="58">
        <v>1</v>
      </c>
      <c r="B169" s="9" t="s">
        <v>106</v>
      </c>
      <c r="C169" s="67" t="s">
        <v>107</v>
      </c>
      <c r="D169" s="81">
        <v>15</v>
      </c>
      <c r="E169" s="9"/>
      <c r="F169" s="40">
        <f t="shared" ref="F169:F170" si="3">D169</f>
        <v>15</v>
      </c>
      <c r="G169" s="144"/>
    </row>
    <row r="170" spans="1:7" x14ac:dyDescent="0.2">
      <c r="A170" s="58">
        <v>3</v>
      </c>
      <c r="B170" s="9" t="s">
        <v>108</v>
      </c>
      <c r="C170" s="67" t="s">
        <v>109</v>
      </c>
      <c r="D170" s="81">
        <v>54</v>
      </c>
      <c r="E170" s="9"/>
      <c r="F170" s="40">
        <f t="shared" si="3"/>
        <v>54</v>
      </c>
      <c r="G170" s="144"/>
    </row>
    <row r="171" spans="1:7" x14ac:dyDescent="0.2">
      <c r="A171" s="58">
        <v>18</v>
      </c>
      <c r="B171" s="9" t="s">
        <v>103</v>
      </c>
      <c r="C171" s="67" t="s">
        <v>85</v>
      </c>
      <c r="D171" s="81">
        <v>180</v>
      </c>
      <c r="E171" s="9"/>
      <c r="F171" s="40">
        <f t="shared" ref="F171" si="4">D171</f>
        <v>180</v>
      </c>
      <c r="G171" s="144"/>
    </row>
    <row r="172" spans="1:7" x14ac:dyDescent="0.2">
      <c r="A172" s="58">
        <v>11</v>
      </c>
      <c r="B172" s="9" t="s">
        <v>102</v>
      </c>
      <c r="C172" s="67" t="s">
        <v>104</v>
      </c>
      <c r="D172" s="81">
        <v>112</v>
      </c>
      <c r="E172" s="9"/>
      <c r="F172" s="40">
        <f t="shared" ref="F172:F173" si="5">D172</f>
        <v>112</v>
      </c>
      <c r="G172" s="144"/>
    </row>
    <row r="173" spans="1:7" x14ac:dyDescent="0.2">
      <c r="A173" s="58">
        <v>2</v>
      </c>
      <c r="B173" s="9" t="s">
        <v>112</v>
      </c>
      <c r="C173" s="67" t="s">
        <v>113</v>
      </c>
      <c r="D173" s="81">
        <v>42</v>
      </c>
      <c r="E173" s="9"/>
      <c r="F173" s="40">
        <f t="shared" si="5"/>
        <v>42</v>
      </c>
      <c r="G173" s="144"/>
    </row>
    <row r="174" spans="1:7" x14ac:dyDescent="0.2">
      <c r="A174" s="58">
        <f>36+2+1</f>
        <v>39</v>
      </c>
      <c r="B174" s="9" t="s">
        <v>100</v>
      </c>
      <c r="C174" s="67" t="s">
        <v>86</v>
      </c>
      <c r="D174" s="10">
        <f>106+174+104+46</f>
        <v>430</v>
      </c>
      <c r="E174" s="9"/>
      <c r="F174" s="95">
        <f>D174</f>
        <v>430</v>
      </c>
      <c r="G174" s="144"/>
    </row>
    <row r="175" spans="1:7" x14ac:dyDescent="0.2">
      <c r="A175" s="58">
        <v>3</v>
      </c>
      <c r="B175" s="9" t="s">
        <v>142</v>
      </c>
      <c r="C175" s="145" t="s">
        <v>87</v>
      </c>
      <c r="D175" s="10">
        <v>22</v>
      </c>
      <c r="E175" s="9"/>
      <c r="F175" s="40">
        <f t="shared" si="1"/>
        <v>22</v>
      </c>
      <c r="G175" s="144"/>
    </row>
    <row r="176" spans="1:7" x14ac:dyDescent="0.2">
      <c r="A176" s="58">
        <v>2</v>
      </c>
      <c r="B176" s="9" t="s">
        <v>101</v>
      </c>
      <c r="C176" s="145" t="s">
        <v>88</v>
      </c>
      <c r="D176" s="10">
        <v>16</v>
      </c>
      <c r="E176" s="9"/>
      <c r="F176" s="40">
        <f t="shared" ref="F176" si="6">D176</f>
        <v>16</v>
      </c>
      <c r="G176" s="144"/>
    </row>
    <row r="177" spans="1:8" x14ac:dyDescent="0.2">
      <c r="A177" s="58"/>
      <c r="B177" s="9" t="s">
        <v>143</v>
      </c>
      <c r="C177" s="145" t="s">
        <v>144</v>
      </c>
      <c r="E177" s="9"/>
      <c r="F177" s="40"/>
      <c r="G177" s="144"/>
    </row>
    <row r="178" spans="1:8" x14ac:dyDescent="0.2">
      <c r="A178" s="58">
        <v>20</v>
      </c>
      <c r="B178" s="9" t="s">
        <v>118</v>
      </c>
      <c r="C178" s="145" t="s">
        <v>89</v>
      </c>
      <c r="D178" s="10">
        <v>299</v>
      </c>
      <c r="E178" s="9"/>
      <c r="F178" s="40">
        <f t="shared" si="1"/>
        <v>299</v>
      </c>
      <c r="G178" s="144"/>
    </row>
    <row r="179" spans="1:8" x14ac:dyDescent="0.2">
      <c r="A179" s="58">
        <f>40+3</f>
        <v>43</v>
      </c>
      <c r="B179" s="9" t="s">
        <v>119</v>
      </c>
      <c r="C179" s="145" t="s">
        <v>90</v>
      </c>
      <c r="D179" s="10">
        <f>492+16</f>
        <v>508</v>
      </c>
      <c r="E179" s="9"/>
      <c r="F179" s="40">
        <f t="shared" si="1"/>
        <v>508</v>
      </c>
      <c r="G179" s="144"/>
    </row>
    <row r="180" spans="1:8" hidden="1" x14ac:dyDescent="0.2">
      <c r="A180" s="58"/>
      <c r="B180" s="9" t="s">
        <v>151</v>
      </c>
      <c r="C180" s="145" t="s">
        <v>152</v>
      </c>
      <c r="E180" s="9"/>
      <c r="F180" s="40">
        <f t="shared" si="1"/>
        <v>0</v>
      </c>
      <c r="G180" s="144"/>
    </row>
    <row r="181" spans="1:8" ht="25.5" hidden="1" x14ac:dyDescent="0.2">
      <c r="A181" s="58"/>
      <c r="B181" s="9" t="s">
        <v>115</v>
      </c>
      <c r="C181" s="145" t="s">
        <v>116</v>
      </c>
      <c r="E181" s="9"/>
      <c r="F181" s="40">
        <f t="shared" ref="F181:F185" si="7">D181</f>
        <v>0</v>
      </c>
      <c r="G181" s="144"/>
    </row>
    <row r="182" spans="1:8" ht="25.5" hidden="1" x14ac:dyDescent="0.2">
      <c r="A182" s="58"/>
      <c r="B182" s="9" t="s">
        <v>91</v>
      </c>
      <c r="C182" s="145" t="s">
        <v>94</v>
      </c>
      <c r="E182" s="9"/>
      <c r="F182" s="40">
        <f t="shared" si="7"/>
        <v>0</v>
      </c>
      <c r="G182" s="144"/>
    </row>
    <row r="183" spans="1:8" hidden="1" x14ac:dyDescent="0.2">
      <c r="A183" s="58"/>
      <c r="B183" s="9" t="s">
        <v>145</v>
      </c>
      <c r="C183" s="145" t="s">
        <v>146</v>
      </c>
      <c r="E183" s="9"/>
      <c r="F183" s="40">
        <f t="shared" ref="F183:F184" si="8">D183</f>
        <v>0</v>
      </c>
      <c r="G183" s="144"/>
    </row>
    <row r="184" spans="1:8" hidden="1" x14ac:dyDescent="0.2">
      <c r="A184" s="58"/>
      <c r="B184" s="9" t="s">
        <v>145</v>
      </c>
      <c r="C184" s="145" t="s">
        <v>147</v>
      </c>
      <c r="E184" s="9"/>
      <c r="F184" s="40">
        <f t="shared" si="8"/>
        <v>0</v>
      </c>
      <c r="G184" s="144"/>
    </row>
    <row r="185" spans="1:8" hidden="1" x14ac:dyDescent="0.2">
      <c r="A185" s="58"/>
      <c r="B185" s="9" t="s">
        <v>145</v>
      </c>
      <c r="C185" s="145" t="s">
        <v>148</v>
      </c>
      <c r="E185" s="9"/>
      <c r="F185" s="40">
        <f t="shared" si="7"/>
        <v>0</v>
      </c>
      <c r="G185" s="144"/>
    </row>
    <row r="186" spans="1:8" hidden="1" x14ac:dyDescent="0.2">
      <c r="A186" s="58"/>
      <c r="B186" s="9" t="s">
        <v>145</v>
      </c>
      <c r="C186" s="145" t="s">
        <v>149</v>
      </c>
      <c r="E186" s="9"/>
      <c r="F186" s="40">
        <f t="shared" ref="F186:F187" si="9">D186</f>
        <v>0</v>
      </c>
      <c r="G186" s="144"/>
    </row>
    <row r="187" spans="1:8" hidden="1" x14ac:dyDescent="0.2">
      <c r="A187" s="58"/>
      <c r="B187" s="9" t="s">
        <v>145</v>
      </c>
      <c r="C187" s="145" t="s">
        <v>150</v>
      </c>
      <c r="E187" s="9"/>
      <c r="F187" s="40">
        <f t="shared" si="9"/>
        <v>0</v>
      </c>
      <c r="G187" s="144"/>
    </row>
    <row r="188" spans="1:8" x14ac:dyDescent="0.2">
      <c r="A188" s="58"/>
      <c r="C188" s="145"/>
      <c r="E188" s="9"/>
      <c r="F188" s="40"/>
      <c r="G188" s="144"/>
    </row>
    <row r="189" spans="1:8" x14ac:dyDescent="0.2">
      <c r="A189" s="58"/>
      <c r="C189" s="145"/>
      <c r="E189" s="9"/>
      <c r="F189" s="40"/>
      <c r="G189" s="144"/>
    </row>
    <row r="190" spans="1:8" x14ac:dyDescent="0.2">
      <c r="C190" s="61">
        <f>E192</f>
        <v>78</v>
      </c>
      <c r="D190" s="40"/>
    </row>
    <row r="191" spans="1:8" ht="13.5" customHeight="1" x14ac:dyDescent="0.2">
      <c r="B191" s="59"/>
      <c r="C191" s="61">
        <f>SUM(A156:A187)</f>
        <v>270</v>
      </c>
    </row>
    <row r="192" spans="1:8" ht="13.5" customHeight="1" thickBot="1" x14ac:dyDescent="0.25">
      <c r="B192" s="146"/>
      <c r="D192" s="83">
        <f>F192-E192</f>
        <v>20341</v>
      </c>
      <c r="E192" s="83">
        <f>SUM(E6:E191)</f>
        <v>78</v>
      </c>
      <c r="F192" s="83">
        <f>SUM(F6:F191)</f>
        <v>20419</v>
      </c>
      <c r="H192" s="162"/>
    </row>
    <row r="193" spans="3:6" ht="11.25" customHeight="1" thickTop="1" x14ac:dyDescent="0.2"/>
    <row r="194" spans="3:6" ht="11.25" customHeight="1" x14ac:dyDescent="0.2"/>
    <row r="195" spans="3:6" ht="11.25" customHeight="1" x14ac:dyDescent="0.2"/>
    <row r="196" spans="3:6" ht="11.25" customHeight="1" x14ac:dyDescent="0.2"/>
    <row r="197" spans="3:6" ht="11.25" customHeight="1" x14ac:dyDescent="0.2"/>
    <row r="198" spans="3:6" ht="11.25" customHeight="1" x14ac:dyDescent="0.2"/>
    <row r="199" spans="3:6" ht="14.85" customHeight="1" x14ac:dyDescent="0.2"/>
    <row r="202" spans="3:6" x14ac:dyDescent="0.2">
      <c r="C202" s="9"/>
      <c r="D202" s="40"/>
      <c r="E202" s="9"/>
      <c r="F202" s="9"/>
    </row>
    <row r="203" spans="3:6" x14ac:dyDescent="0.2">
      <c r="C203" s="9"/>
      <c r="D203" s="147"/>
      <c r="E203" s="9"/>
      <c r="F203" s="9"/>
    </row>
    <row r="204" spans="3:6" ht="15.75" customHeight="1" x14ac:dyDescent="0.2"/>
    <row r="205" spans="3:6" ht="15.75" customHeight="1" x14ac:dyDescent="0.2"/>
    <row r="206" spans="3:6" ht="15.75" customHeight="1" x14ac:dyDescent="0.2"/>
    <row r="207" spans="3:6" ht="14.85" customHeight="1" x14ac:dyDescent="0.2"/>
    <row r="208" spans="3:6" ht="14.85" customHeight="1" x14ac:dyDescent="0.2"/>
    <row r="209" ht="14.85" customHeight="1" x14ac:dyDescent="0.2"/>
    <row r="210" ht="14.85" customHeight="1" x14ac:dyDescent="0.2"/>
    <row r="211" ht="14.85" customHeight="1" x14ac:dyDescent="0.2"/>
    <row r="212" ht="14.85" customHeight="1" x14ac:dyDescent="0.2"/>
    <row r="213" ht="14.85" customHeight="1" x14ac:dyDescent="0.2"/>
    <row r="225" spans="4:4" s="9" customFormat="1" ht="14.85" customHeight="1" x14ac:dyDescent="0.2">
      <c r="D225" s="10" t="s">
        <v>92</v>
      </c>
    </row>
  </sheetData>
  <printOptions horizontalCentered="1" gridLines="1"/>
  <pageMargins left="0.31496062992125984" right="0.31496062992125984" top="0.59055118110236227" bottom="0" header="0.31496062992125984" footer="0.31496062992125984"/>
  <pageSetup paperSize="9" orientation="portrait" r:id="rId1"/>
  <headerFooter>
    <oddHeader>&amp;CPage&amp;P</oddHeader>
    <oddFooter xml:space="preserve">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67CC-86EF-443E-AD47-A001522C8ACD}">
  <dimension ref="B1:H30"/>
  <sheetViews>
    <sheetView topLeftCell="A7" workbookViewId="0">
      <selection activeCell="F29" sqref="F29"/>
    </sheetView>
  </sheetViews>
  <sheetFormatPr defaultRowHeight="15" x14ac:dyDescent="0.25"/>
  <sheetData>
    <row r="1" spans="2:5" x14ac:dyDescent="0.25">
      <c r="B1">
        <v>49</v>
      </c>
      <c r="C1">
        <v>10775</v>
      </c>
      <c r="D1">
        <v>24</v>
      </c>
      <c r="E1">
        <v>397</v>
      </c>
    </row>
    <row r="2" spans="2:5" x14ac:dyDescent="0.25">
      <c r="B2">
        <v>9</v>
      </c>
      <c r="C2">
        <v>1978</v>
      </c>
      <c r="D2">
        <v>16</v>
      </c>
      <c r="E2">
        <v>407</v>
      </c>
    </row>
    <row r="3" spans="2:5" x14ac:dyDescent="0.25">
      <c r="B3">
        <v>3</v>
      </c>
      <c r="C3">
        <v>435</v>
      </c>
      <c r="D3">
        <v>16</v>
      </c>
      <c r="E3">
        <v>403</v>
      </c>
    </row>
    <row r="4" spans="2:5" x14ac:dyDescent="0.25">
      <c r="B4">
        <v>2</v>
      </c>
      <c r="C4">
        <v>259</v>
      </c>
      <c r="D4">
        <v>16</v>
      </c>
      <c r="E4">
        <v>383</v>
      </c>
    </row>
    <row r="5" spans="2:5" x14ac:dyDescent="0.25">
      <c r="B5">
        <v>2</v>
      </c>
      <c r="C5">
        <v>264</v>
      </c>
      <c r="D5">
        <v>10</v>
      </c>
      <c r="E5">
        <v>160</v>
      </c>
    </row>
    <row r="6" spans="2:5" x14ac:dyDescent="0.25">
      <c r="B6">
        <v>2</v>
      </c>
      <c r="C6">
        <v>429</v>
      </c>
      <c r="D6">
        <v>6</v>
      </c>
      <c r="E6">
        <v>103</v>
      </c>
    </row>
    <row r="7" spans="2:5" x14ac:dyDescent="0.25">
      <c r="B7">
        <v>8</v>
      </c>
      <c r="C7">
        <v>1712</v>
      </c>
      <c r="D7">
        <v>12</v>
      </c>
      <c r="E7">
        <v>193</v>
      </c>
    </row>
    <row r="8" spans="2:5" x14ac:dyDescent="0.25">
      <c r="D8">
        <v>12</v>
      </c>
      <c r="E8">
        <v>113</v>
      </c>
    </row>
    <row r="9" spans="2:5" x14ac:dyDescent="0.25">
      <c r="D9">
        <v>3</v>
      </c>
      <c r="E9">
        <v>26</v>
      </c>
    </row>
    <row r="10" spans="2:5" x14ac:dyDescent="0.25">
      <c r="D10">
        <v>4</v>
      </c>
      <c r="E10">
        <v>35</v>
      </c>
    </row>
    <row r="11" spans="2:5" x14ac:dyDescent="0.25">
      <c r="D11">
        <v>17</v>
      </c>
      <c r="E11">
        <v>182</v>
      </c>
    </row>
    <row r="12" spans="2:5" x14ac:dyDescent="0.25">
      <c r="D12">
        <v>4</v>
      </c>
      <c r="E12">
        <v>74</v>
      </c>
    </row>
    <row r="13" spans="2:5" x14ac:dyDescent="0.25">
      <c r="D13">
        <v>2</v>
      </c>
      <c r="E13">
        <v>19</v>
      </c>
    </row>
    <row r="14" spans="2:5" x14ac:dyDescent="0.25">
      <c r="D14">
        <v>24</v>
      </c>
      <c r="E14">
        <v>308</v>
      </c>
    </row>
    <row r="15" spans="2:5" x14ac:dyDescent="0.25">
      <c r="D15">
        <v>1</v>
      </c>
      <c r="E15">
        <v>17</v>
      </c>
    </row>
    <row r="16" spans="2:5" x14ac:dyDescent="0.25">
      <c r="D16">
        <v>1</v>
      </c>
      <c r="E16">
        <v>18</v>
      </c>
    </row>
    <row r="17" spans="2:8" x14ac:dyDescent="0.25">
      <c r="D17">
        <v>1</v>
      </c>
      <c r="E17">
        <v>21</v>
      </c>
    </row>
    <row r="18" spans="2:8" x14ac:dyDescent="0.25">
      <c r="D18">
        <v>1</v>
      </c>
      <c r="E18">
        <v>21</v>
      </c>
    </row>
    <row r="19" spans="2:8" x14ac:dyDescent="0.25">
      <c r="D19">
        <v>2</v>
      </c>
      <c r="E19">
        <v>45</v>
      </c>
    </row>
    <row r="20" spans="2:8" x14ac:dyDescent="0.25">
      <c r="D20">
        <v>2</v>
      </c>
      <c r="E20">
        <v>39</v>
      </c>
    </row>
    <row r="21" spans="2:8" x14ac:dyDescent="0.25">
      <c r="D21">
        <v>5</v>
      </c>
      <c r="E21">
        <v>68</v>
      </c>
    </row>
    <row r="22" spans="2:8" x14ac:dyDescent="0.25">
      <c r="D22">
        <v>21</v>
      </c>
      <c r="E22">
        <v>205</v>
      </c>
    </row>
    <row r="23" spans="2:8" x14ac:dyDescent="0.25">
      <c r="D23">
        <v>5</v>
      </c>
      <c r="E23">
        <v>45</v>
      </c>
    </row>
    <row r="24" spans="2:8" x14ac:dyDescent="0.25">
      <c r="D24">
        <v>40</v>
      </c>
      <c r="E24">
        <v>508</v>
      </c>
    </row>
    <row r="25" spans="2:8" x14ac:dyDescent="0.25">
      <c r="D25">
        <v>40</v>
      </c>
      <c r="E25">
        <v>541</v>
      </c>
    </row>
    <row r="26" spans="2:8" x14ac:dyDescent="0.25">
      <c r="D26">
        <v>3</v>
      </c>
      <c r="E26">
        <v>54</v>
      </c>
      <c r="F26">
        <f>E26*2.1</f>
        <v>113.4</v>
      </c>
    </row>
    <row r="27" spans="2:8" x14ac:dyDescent="0.25">
      <c r="D27">
        <v>2</v>
      </c>
      <c r="E27">
        <v>14</v>
      </c>
      <c r="F27">
        <f>E27*2.1</f>
        <v>29.400000000000002</v>
      </c>
    </row>
    <row r="28" spans="2:8" x14ac:dyDescent="0.25">
      <c r="F28">
        <f>SUM(F26:F27)</f>
        <v>142.80000000000001</v>
      </c>
    </row>
    <row r="30" spans="2:8" x14ac:dyDescent="0.25">
      <c r="B30">
        <f>SUM(B1:B29)</f>
        <v>75</v>
      </c>
      <c r="C30" s="161">
        <f>SUM(C1:C29)</f>
        <v>15852</v>
      </c>
      <c r="D30">
        <f t="shared" ref="D30:E30" si="0">SUM(D1:D29)</f>
        <v>290</v>
      </c>
      <c r="E30" s="161">
        <f t="shared" si="0"/>
        <v>4399</v>
      </c>
      <c r="H30">
        <f>E30+C30</f>
        <v>20251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15E13D1FFDFC409D15F3649ABBA0E9" ma:contentTypeVersion="2" ma:contentTypeDescription="Create a new document." ma:contentTypeScope="" ma:versionID="91a5822696d44cf19bf4725bbf1d3ebb">
  <xsd:schema xmlns:xsd="http://www.w3.org/2001/XMLSchema" xmlns:xs="http://www.w3.org/2001/XMLSchema" xmlns:p="http://schemas.microsoft.com/office/2006/metadata/properties" xmlns:ns3="9a7e03f4-3233-43ee-a278-a0a9f83dd479" targetNamespace="http://schemas.microsoft.com/office/2006/metadata/properties" ma:root="true" ma:fieldsID="f0488554c7fd493443074cf4747f57ea" ns3:_="">
    <xsd:import namespace="9a7e03f4-3233-43ee-a278-a0a9f83dd4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e03f4-3233-43ee-a278-a0a9f83dd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1167A6-DC42-47AB-99B1-75DD5A308B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86680A-9BC2-4D10-AE9D-CBE42BFB8ED0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9a7e03f4-3233-43ee-a278-a0a9f83dd479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594C20C-3453-46A1-92A1-153F3F5651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7e03f4-3233-43ee-a278-a0a9f83dd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Invoice</vt:lpstr>
      <vt:lpstr>Packing List</vt:lpstr>
      <vt:lpstr>Sheet1</vt:lpstr>
      <vt:lpstr>Invoice!Print_Area</vt:lpstr>
      <vt:lpstr>'Packing List'!Print_Area</vt:lpstr>
      <vt:lpstr>'Packing List'!Print_Titles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Som Jitphentum</cp:lastModifiedBy>
  <cp:revision/>
  <cp:lastPrinted>2025-09-04T04:24:43Z</cp:lastPrinted>
  <dcterms:created xsi:type="dcterms:W3CDTF">2010-08-10T23:36:30Z</dcterms:created>
  <dcterms:modified xsi:type="dcterms:W3CDTF">2025-09-09T00:37:44Z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0x0101006315E13D1FFDFC409D15F3649ABBA0E9</vt:lpwstr>
  </property>
</Properties>
</file>